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RO č. 10 5.9." sheetId="1" r:id="rId1"/>
    <sheet name="dodatek" sheetId="2" r:id="rId2"/>
    <sheet name="Schváleno RMO" sheetId="3" r:id="rId3"/>
    <sheet name="List2" sheetId="4" r:id="rId4"/>
  </sheets>
  <definedNames>
    <definedName name="_xlnm.Print_Area" localSheetId="0">'RO č. 10 5.9.'!#REF!</definedName>
  </definedNames>
  <calcPr fullCalcOnLoad="1"/>
</workbook>
</file>

<file path=xl/sharedStrings.xml><?xml version="1.0" encoding="utf-8"?>
<sst xmlns="http://schemas.openxmlformats.org/spreadsheetml/2006/main" count="522" uniqueCount="169">
  <si>
    <t>Poř.</t>
  </si>
  <si>
    <t>§</t>
  </si>
  <si>
    <t>Položka</t>
  </si>
  <si>
    <t>Organizace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</si>
  <si>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</si>
  <si>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</si>
  <si>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</si>
  <si>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</si>
  <si>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</si>
  <si>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</si>
  <si>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</si>
  <si>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</si>
  <si>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</si>
  <si>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</si>
  <si>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</si>
  <si>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</si>
  <si>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</si>
  <si>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</si>
  <si>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</si>
  <si>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</si>
  <si>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</si>
  <si>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</si>
  <si>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</si>
  <si>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</si>
  <si>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</si>
  <si>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</si>
  <si>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</si>
  <si>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</si>
  <si>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3.</t>
  </si>
  <si>
    <t>4.</t>
  </si>
  <si>
    <t xml:space="preserve">C) Změny v investicích  </t>
  </si>
  <si>
    <t>Financování</t>
  </si>
  <si>
    <t>5.</t>
  </si>
  <si>
    <t>Příloha  č. 3</t>
  </si>
  <si>
    <t>Výdaje provozní (běžné)</t>
  </si>
  <si>
    <t>Výdaje investiční)</t>
  </si>
  <si>
    <t>P= příjmy   V= výdaje   NZ= nově zařazeno do R2018</t>
  </si>
  <si>
    <t>6.</t>
  </si>
  <si>
    <t xml:space="preserve">       Platný rozpočet</t>
  </si>
  <si>
    <t>NZ</t>
  </si>
  <si>
    <t>0516</t>
  </si>
  <si>
    <t>7.</t>
  </si>
  <si>
    <t>8.</t>
  </si>
  <si>
    <t>9.</t>
  </si>
  <si>
    <t>11.</t>
  </si>
  <si>
    <t>12.</t>
  </si>
  <si>
    <t>13.</t>
  </si>
  <si>
    <t>Výdaje běžné saldo</t>
  </si>
  <si>
    <t>14.</t>
  </si>
  <si>
    <t>investice</t>
  </si>
  <si>
    <t xml:space="preserve">B) Změny v běžných výdajích  </t>
  </si>
  <si>
    <t xml:space="preserve">A) Změny příjmů a jejich použití </t>
  </si>
  <si>
    <t xml:space="preserve"> </t>
  </si>
  <si>
    <t xml:space="preserve">A) Změny příjmů a jejich použití      </t>
  </si>
  <si>
    <t>0521</t>
  </si>
  <si>
    <t>10.</t>
  </si>
  <si>
    <t>0406</t>
  </si>
  <si>
    <t xml:space="preserve">Rozpočtové opatření č. 10/2018 - změna schváleného rozpočtu roku 2018 - září  (údaje v tis. Kč) </t>
  </si>
  <si>
    <t>Rekapitulace Rozpočtového opatření č. 10</t>
  </si>
  <si>
    <t>Rekapitulace celkového rozpočtu města na rok 2018 včetně RO č. 10</t>
  </si>
  <si>
    <t>0624</t>
  </si>
  <si>
    <t>0608</t>
  </si>
  <si>
    <t>SNTE - ROŠ spotř. mat.: chlor + čistící prostř. - mim. sezóna - zvýšení</t>
  </si>
  <si>
    <t>0325</t>
  </si>
  <si>
    <t>SNTE - Sportovní areál Baťov nákup služeb - snížení</t>
  </si>
  <si>
    <t>SNTE - Sportovní areál Baťov spotř. mat. čistící proř. + PHM - zvýšení</t>
  </si>
  <si>
    <t>SNTE - Koupaliště Bahňák spotř. mat.: chlor + čistící prostř. - mim. sezóna - zvýšení</t>
  </si>
  <si>
    <t>SNTE - Koupaliště Bahňák nákup služeb - zvýšení</t>
  </si>
  <si>
    <t>SNTE - Koupaliště Bahňák oprava a údržba - snížení</t>
  </si>
  <si>
    <t>SOC - PAPDUN ostatní osobní výdaje DPP, DPČ - zvýšení</t>
  </si>
  <si>
    <t>SOC - PAPDUN platy zaměstnanců v pracovním poměru - snížení     </t>
  </si>
  <si>
    <t>SNTE - ROŠ nákup služeb - snížení</t>
  </si>
  <si>
    <t>0555</t>
  </si>
  <si>
    <t>0501</t>
  </si>
  <si>
    <t>OŠK - Dar Přátelé Stonožky, z.s. IČ 65990498, RMO/449/08/18</t>
  </si>
  <si>
    <r>
      <t xml:space="preserve">SOC - Dar Charitě sv. Anežky, IČ 46276262, Hliník pro Charitu, </t>
    </r>
    <r>
      <rPr>
        <b/>
        <sz val="10"/>
        <rFont val="Arial CE"/>
        <family val="0"/>
      </rPr>
      <t>RMO/xxx/09/18</t>
    </r>
  </si>
  <si>
    <t>VS - Prostředky na prádlo, oděv, obuv - zvýšení</t>
  </si>
  <si>
    <t>0366</t>
  </si>
  <si>
    <t>SOC - Dotace na sociální služby - přesun na VS (ochrana majetku) - snížení</t>
  </si>
  <si>
    <t>0562</t>
  </si>
  <si>
    <r>
      <t xml:space="preserve">SOC - Maltézská pomoc, o.p.s. dotace na činnost, IČ 26708451, </t>
    </r>
    <r>
      <rPr>
        <b/>
        <sz val="10"/>
        <rFont val="Arial CE"/>
        <family val="0"/>
      </rPr>
      <t>RMO/xxx/09/18</t>
    </r>
  </si>
  <si>
    <t>0490</t>
  </si>
  <si>
    <r>
      <t xml:space="preserve">SOC - Adra, o.p.s., dotace na činnost, IČ 61388122, </t>
    </r>
    <r>
      <rPr>
        <b/>
        <sz val="10"/>
        <rFont val="Arial CE"/>
        <family val="0"/>
      </rPr>
      <t>RMO/xxx/09/18</t>
    </r>
  </si>
  <si>
    <t>0326</t>
  </si>
  <si>
    <t>KRŘ - Navýšení prostředků na opravy techniky</t>
  </si>
  <si>
    <t>VS - Budovy, haly, stavby - bud. č. 2 ocel. konstrukce pro zvýšení statiky budovy - zvýš.</t>
  </si>
  <si>
    <t>0333</t>
  </si>
  <si>
    <t xml:space="preserve">Rozpočtové opatření č. 10/2018 - změna schváleného rozpočtu roku 2018 - září (údaje v tis. Kč) DODATEK Č. 1 </t>
  </si>
  <si>
    <t>č. 10</t>
  </si>
  <si>
    <t>Otrokovice 5.9.2018</t>
  </si>
  <si>
    <t>Rekapitulace Rozpočtového opatření č. 10  DODATEK Č.1</t>
  </si>
  <si>
    <t>Rekapitulace celkového rozpočtu města na rok 2018 včetně RO č. 10 včetně dodatku č.1</t>
  </si>
  <si>
    <t>VS - Ochranné pomůcky - snížení, přesun na prádlo, oděv, obuv</t>
  </si>
  <si>
    <r>
      <t xml:space="preserve">SOC - navýšení výdajů na sociální služby darem Continental Barum                            </t>
    </r>
    <r>
      <rPr>
        <b/>
        <sz val="10"/>
        <rFont val="Arial CE"/>
        <family val="0"/>
      </rPr>
      <t>V</t>
    </r>
  </si>
  <si>
    <r>
      <t xml:space="preserve">SOC - navýšení výdajů na sociální služby darem Teplárny Otrokovice                        </t>
    </r>
    <r>
      <rPr>
        <b/>
        <sz val="10"/>
        <rFont val="Arial CE"/>
        <family val="0"/>
      </rPr>
      <t xml:space="preserve">  V</t>
    </r>
  </si>
  <si>
    <t>Příloha usn. č. RMO/xxx/09/18</t>
  </si>
  <si>
    <t>Otrokovice 28.9.2018</t>
  </si>
  <si>
    <t>VS - Ochrana majetku - ostraha parku před Společenským domem</t>
  </si>
  <si>
    <t>2239</t>
  </si>
  <si>
    <t>OŠK - OLS ubytování delegací a hostů - zvýšení</t>
  </si>
  <si>
    <t>KRŘ - Přesun prostředků do oprav techniky - snížení</t>
  </si>
  <si>
    <t>OŠK - OLS nákup služeb (přesun do ubytování) snížení</t>
  </si>
  <si>
    <t>OŠK - OLS pohoštění hosté part. měst (přesun do ubytování) snížení</t>
  </si>
  <si>
    <t>OŠK - OOV přepis materiálů pro vydání knihy</t>
  </si>
  <si>
    <t>00120</t>
  </si>
  <si>
    <t>0340</t>
  </si>
  <si>
    <r>
      <t xml:space="preserve">Neinv.dot.z rozpočtu ZK pro DDM Sluničko - dětské dopravní hřiště    2. část               </t>
    </r>
    <r>
      <rPr>
        <b/>
        <sz val="10"/>
        <rFont val="Arial"/>
        <family val="2"/>
      </rPr>
      <t>P</t>
    </r>
  </si>
  <si>
    <r>
      <t xml:space="preserve">Příspěvek pro DDM Sluničko, provoz Dětského dopravního hřiště       2. část               </t>
    </r>
    <r>
      <rPr>
        <b/>
        <sz val="10"/>
        <rFont val="Arial"/>
        <family val="2"/>
      </rPr>
      <t>V</t>
    </r>
  </si>
  <si>
    <t>Prost. RMO na humanitu (Přátelé Stonožky + Hliník pro Charitu) - přesun</t>
  </si>
  <si>
    <t>VS - Oprava a udržování - bud. č. 2 přesun do inves., ocel. konstr., statika budovy</t>
  </si>
  <si>
    <t>SOC - Dotace spolkům na sociální služby (Adra a Maltézská pomoc) - přesun</t>
  </si>
  <si>
    <t>OŠK - nákup ost.služeb (přesun do OOV) - z tisk knihy Objektivem času</t>
  </si>
  <si>
    <r>
      <t xml:space="preserve">VS přijaté sankční platby zvýšení                                                                             </t>
    </r>
    <r>
      <rPr>
        <b/>
        <sz val="10"/>
        <rFont val="Arial"/>
        <family val="2"/>
      </rPr>
      <t>P</t>
    </r>
  </si>
  <si>
    <t>0407</t>
  </si>
  <si>
    <t>120113014</t>
  </si>
  <si>
    <t>120513014</t>
  </si>
  <si>
    <t>0359</t>
  </si>
  <si>
    <r>
      <t>Neinv. Dotace ZK potravinová a materiální pomoc školství ZŠ Trávníky 6.201,09 Kč</t>
    </r>
    <r>
      <rPr>
        <b/>
        <sz val="10"/>
        <rFont val="Arial"/>
        <family val="2"/>
      </rPr>
      <t xml:space="preserve">      P</t>
    </r>
  </si>
  <si>
    <r>
      <t>Neinv. Dotace ZK potravinová a materiální pomoc školství ZŠ Trávníky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35.139,51 Kč</t>
    </r>
    <r>
      <rPr>
        <b/>
        <sz val="10"/>
        <rFont val="Arial"/>
        <family val="2"/>
      </rPr>
      <t xml:space="preserve">     P                P</t>
    </r>
  </si>
  <si>
    <t>0357</t>
  </si>
  <si>
    <t>0358</t>
  </si>
  <si>
    <t>0351</t>
  </si>
  <si>
    <t>0329</t>
  </si>
  <si>
    <r>
      <t xml:space="preserve">Fin. dar Teplárny Otrokovice a.s. městu na soc. účely 18.072 Kč </t>
    </r>
    <r>
      <rPr>
        <b/>
        <sz val="10"/>
        <rFont val="Arial CE"/>
        <family val="0"/>
      </rPr>
      <t xml:space="preserve">RMO/xxx/09/18 </t>
    </r>
    <r>
      <rPr>
        <sz val="10"/>
        <rFont val="Arial CE"/>
        <family val="2"/>
      </rPr>
      <t xml:space="preserve">       </t>
    </r>
    <r>
      <rPr>
        <b/>
        <sz val="10"/>
        <rFont val="Arial CE"/>
        <family val="0"/>
      </rPr>
      <t>P</t>
    </r>
  </si>
  <si>
    <r>
      <t xml:space="preserve">Fin. dar Continental Barum s.r.o. městu na soc. účely 110.000 Kč </t>
    </r>
    <r>
      <rPr>
        <b/>
        <sz val="10"/>
        <rFont val="Arial CE"/>
        <family val="0"/>
      </rPr>
      <t xml:space="preserve">RMO/xxx/09/18  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0"/>
      </rPr>
      <t xml:space="preserve">   P</t>
    </r>
  </si>
  <si>
    <t>OŠK - Navýšení prostředků na teplo</t>
  </si>
  <si>
    <t>OŠK - El. energie - přesun prostředků na teplo - snížení</t>
  </si>
  <si>
    <t>SOC - KD Baťov, Dr.hm. dl.majetek - zvýšení</t>
  </si>
  <si>
    <t>SOC - KD Baťov, OOV - přesun</t>
  </si>
  <si>
    <t>SOC - KD Baťov, Sociální zabezpečení - přesun</t>
  </si>
  <si>
    <t>SOC - KD Baťov, Pov. zdravotní pojištění - přesun</t>
  </si>
  <si>
    <t>KRŘ - Dar obci Velký Ořechov na pořízení hasičské techniky RMO/406/08/18 oprava RS</t>
  </si>
  <si>
    <t>KRŘ - Dar obci Velký Ořechov na pořízení hasičské techniky RMO/406/08/18 správná RS</t>
  </si>
  <si>
    <t>Stavba spol. plotu s AVZO TS ČR na poz.č. 754/11 v KÚ Žlutava us. ZMO/247/06/17 oprava RS</t>
  </si>
  <si>
    <t>Stavba spol. plotu s AVZO TS ČR na poz.č. 754/11 v KÚ Žlutava us. ZMO/247/06/17 správná RS</t>
  </si>
  <si>
    <r>
      <t xml:space="preserve">Příspěvek pro ZŠ Mánesova potravinová a materiální pomoc ZŠ Mánesova 4.802,80 Kč   </t>
    </r>
    <r>
      <rPr>
        <b/>
        <sz val="10"/>
        <rFont val="Arial"/>
        <family val="2"/>
      </rPr>
      <t>V</t>
    </r>
  </si>
  <si>
    <r>
      <t xml:space="preserve">Příspěvek pro ZŠ Mánesova potravinová a materiální pomoc ZŠ Mánesova 27.215,90 Kč </t>
    </r>
    <r>
      <rPr>
        <b/>
        <sz val="10"/>
        <rFont val="Arial"/>
        <family val="2"/>
      </rPr>
      <t>V</t>
    </r>
  </si>
  <si>
    <r>
      <t>Neinv. Dotace ZK potravinová a materiální pomoc školství ZŠ Mánesova 4.802,80 Kč</t>
    </r>
    <r>
      <rPr>
        <b/>
        <sz val="10"/>
        <rFont val="Arial"/>
        <family val="2"/>
      </rPr>
      <t xml:space="preserve">    P</t>
    </r>
  </si>
  <si>
    <r>
      <t>Neinv. Dotace ZK potravinová a materiální pomoc školství ZŠ Mánesova 27.215,90</t>
    </r>
    <r>
      <rPr>
        <b/>
        <sz val="10"/>
        <rFont val="Arial"/>
        <family val="2"/>
      </rPr>
      <t xml:space="preserve">       P</t>
    </r>
  </si>
  <si>
    <r>
      <t xml:space="preserve">Příspěvek pro ZŠ TGM potravinová a materiální pomoc ZŠ TGM 31.005,45 Kč              </t>
    </r>
    <r>
      <rPr>
        <b/>
        <sz val="10"/>
        <rFont val="Arial"/>
        <family val="2"/>
      </rPr>
      <t>V</t>
    </r>
  </si>
  <si>
    <r>
      <t xml:space="preserve">Příspěvek pro ZŠ TGM potravinová a materiální pomoc ZŠ TGM 5.471,55 Kč                </t>
    </r>
    <r>
      <rPr>
        <b/>
        <sz val="10"/>
        <rFont val="Arial"/>
        <family val="2"/>
      </rPr>
      <t>V</t>
    </r>
  </si>
  <si>
    <r>
      <t>Neinv. Dotace ZK potravinová a materiální pomoc školství ZŠ TGM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31.005,45 Kč</t>
    </r>
    <r>
      <rPr>
        <b/>
        <sz val="10"/>
        <rFont val="Arial"/>
        <family val="2"/>
      </rPr>
      <t xml:space="preserve">          P </t>
    </r>
  </si>
  <si>
    <r>
      <t>Neinv. Dotace ZK potravinová a materiální pomoc školství ZŠ TGM 5.471,55 Kč</t>
    </r>
    <r>
      <rPr>
        <b/>
        <sz val="10"/>
        <rFont val="Arial"/>
        <family val="2"/>
      </rPr>
      <t xml:space="preserve">            P</t>
    </r>
  </si>
  <si>
    <r>
      <t xml:space="preserve">Příspěvek pro ZŠ Trávníky potravinová a materiální pomoc ZŠ Trávníky 35.139,51 Kč     </t>
    </r>
    <r>
      <rPr>
        <b/>
        <sz val="10"/>
        <rFont val="Arial"/>
        <family val="2"/>
      </rPr>
      <t>V</t>
    </r>
  </si>
  <si>
    <r>
      <t xml:space="preserve">Příspěvek pro ZŠ Trávníky potravinová a materiální pomoc ZŠ Trávníky 6.201,89 Kč      </t>
    </r>
    <r>
      <rPr>
        <b/>
        <sz val="10"/>
        <rFont val="Arial"/>
        <family val="2"/>
      </rPr>
      <t>V</t>
    </r>
  </si>
  <si>
    <r>
      <t xml:space="preserve">Projekt POSBO zvýšení prostředků na os. služby                                                     </t>
    </r>
    <r>
      <rPr>
        <b/>
        <sz val="10"/>
        <rFont val="Arial"/>
        <family val="2"/>
      </rPr>
      <t>V</t>
    </r>
  </si>
  <si>
    <r>
      <t xml:space="preserve">Příspěvek pro MŠO potravinová a materiální pomoc MŠO12.004,65 Kč                        </t>
    </r>
    <r>
      <rPr>
        <b/>
        <sz val="10"/>
        <rFont val="Arial"/>
        <family val="2"/>
      </rPr>
      <t>V</t>
    </r>
  </si>
  <si>
    <r>
      <t xml:space="preserve">Příspěvek pro MŠO Trávníky potravinová a materiální pomoc MŠO 68.026,35 Kč          </t>
    </r>
    <r>
      <rPr>
        <b/>
        <sz val="10"/>
        <rFont val="Arial"/>
        <family val="2"/>
      </rPr>
      <t>V</t>
    </r>
  </si>
  <si>
    <r>
      <t xml:space="preserve">Neinv. Dotace ZK potravinová a materiální pomoc školství MŠO 12.004,65 Kč               </t>
    </r>
    <r>
      <rPr>
        <b/>
        <sz val="10"/>
        <rFont val="Arial"/>
        <family val="2"/>
      </rPr>
      <t>P</t>
    </r>
  </si>
  <si>
    <r>
      <t>Neinv. Dotace ZK potravinová a materiální pomoc školství MŠO 68.026,35 Kč</t>
    </r>
    <r>
      <rPr>
        <b/>
        <sz val="10"/>
        <rFont val="Arial"/>
        <family val="2"/>
      </rPr>
      <t xml:space="preserve">               P</t>
    </r>
  </si>
  <si>
    <t>0200</t>
  </si>
  <si>
    <t>Bytové hospodářství (SN) - poplatky bance - zvýšení</t>
  </si>
  <si>
    <t>Bytové hospodářství (SN) - nákup ost. služeb, přesun na položku poplatků bance</t>
  </si>
  <si>
    <t>SNTE - Měs. Koupaliště navýšení příjmů</t>
  </si>
  <si>
    <t>SNTE - ROŠ navýšení příjmů</t>
  </si>
  <si>
    <t>SNTE - Sport. hala  DHM - zvýšení</t>
  </si>
  <si>
    <t>0604</t>
  </si>
  <si>
    <t>SNTE - Sport. hala nákup materiálu - zvýšení</t>
  </si>
  <si>
    <t>SNTE - Sport. hala oprava a udržování - zvýšení</t>
  </si>
  <si>
    <t>Příloha usn. č. RMO/507/09/18</t>
  </si>
  <si>
    <r>
      <t>Fin. dar Teplárny Otrokovice a.s. městu na soc. účely 18.072 Kč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RMO/500/09/18   </t>
    </r>
    <r>
      <rPr>
        <sz val="10"/>
        <rFont val="Arial CE"/>
        <family val="2"/>
      </rPr>
      <t xml:space="preserve">     </t>
    </r>
    <r>
      <rPr>
        <b/>
        <sz val="10"/>
        <rFont val="Arial CE"/>
        <family val="0"/>
      </rPr>
      <t>P</t>
    </r>
  </si>
  <si>
    <r>
      <t xml:space="preserve">Fin. dar Continental Barum s.r.o. městu na soc. účely 110.000 Kč </t>
    </r>
    <r>
      <rPr>
        <sz val="10"/>
        <rFont val="Arial CE"/>
        <family val="0"/>
      </rPr>
      <t xml:space="preserve">RMO/500/09/18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0"/>
      </rPr>
      <t xml:space="preserve">   P</t>
    </r>
  </si>
  <si>
    <r>
      <t xml:space="preserve">SOC - Dar Charitě sv. Anežky, IČ 46276262, Hliník pro Charitu, </t>
    </r>
    <r>
      <rPr>
        <sz val="10"/>
        <rFont val="Arial CE"/>
        <family val="0"/>
      </rPr>
      <t>RMO/499/09/18</t>
    </r>
  </si>
  <si>
    <r>
      <t xml:space="preserve">SOC - Maltézská pomoc, o.p.s. dotace na činnost, IČ 26708451, </t>
    </r>
    <r>
      <rPr>
        <sz val="10"/>
        <rFont val="Arial CE"/>
        <family val="0"/>
      </rPr>
      <t>RMO/498/09/18</t>
    </r>
  </si>
  <si>
    <r>
      <t xml:space="preserve">SOC - Adra, o.p.s., dotace na činnost, IČ 61388122, </t>
    </r>
    <r>
      <rPr>
        <sz val="10"/>
        <rFont val="Arial CE"/>
        <family val="0"/>
      </rPr>
      <t>RMO/498/09/18</t>
    </r>
  </si>
  <si>
    <r>
      <t xml:space="preserve">Příspěvek pro MŠO potravinová a materiální pomoc MŠO 68.026,35 Kč                      </t>
    </r>
    <r>
      <rPr>
        <b/>
        <sz val="10"/>
        <rFont val="Arial"/>
        <family val="2"/>
      </rPr>
      <t>V</t>
    </r>
  </si>
  <si>
    <t>15.</t>
  </si>
  <si>
    <t>16.</t>
  </si>
  <si>
    <t>17.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</si>
</sst>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4" borderId="11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4" fontId="19" fillId="0" borderId="14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right"/>
    </xf>
    <xf numFmtId="4" fontId="19" fillId="24" borderId="12" xfId="0" applyNumberFormat="1" applyFont="1" applyFill="1" applyBorder="1" applyAlignment="1">
      <alignment horizontal="right"/>
    </xf>
    <xf numFmtId="0" fontId="19" fillId="24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19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20" fillId="24" borderId="12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4" fontId="20" fillId="0" borderId="14" xfId="0" applyNumberFormat="1" applyFont="1" applyBorder="1" applyAlignment="1">
      <alignment/>
    </xf>
    <xf numFmtId="0" fontId="21" fillId="0" borderId="0" xfId="0" applyFont="1" applyAlignment="1">
      <alignment/>
    </xf>
    <xf numFmtId="0" fontId="19" fillId="24" borderId="13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/>
    </xf>
    <xf numFmtId="49" fontId="19" fillId="24" borderId="0" xfId="0" applyNumberFormat="1" applyFont="1" applyFill="1" applyBorder="1" applyAlignment="1">
      <alignment horizontal="center"/>
    </xf>
    <xf numFmtId="0" fontId="20" fillId="24" borderId="15" xfId="0" applyFont="1" applyFill="1" applyBorder="1" applyAlignment="1">
      <alignment horizontal="left"/>
    </xf>
    <xf numFmtId="49" fontId="19" fillId="24" borderId="14" xfId="0" applyNumberFormat="1" applyFont="1" applyFill="1" applyBorder="1" applyAlignment="1">
      <alignment horizontal="center"/>
    </xf>
    <xf numFmtId="4" fontId="19" fillId="24" borderId="14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4" fontId="20" fillId="24" borderId="14" xfId="0" applyNumberFormat="1" applyFont="1" applyFill="1" applyBorder="1" applyAlignment="1">
      <alignment/>
    </xf>
    <xf numFmtId="4" fontId="19" fillId="24" borderId="14" xfId="0" applyNumberFormat="1" applyFont="1" applyFill="1" applyBorder="1" applyAlignment="1">
      <alignment/>
    </xf>
    <xf numFmtId="4" fontId="20" fillId="24" borderId="14" xfId="0" applyNumberFormat="1" applyFont="1" applyFill="1" applyBorder="1" applyAlignment="1">
      <alignment horizontal="right"/>
    </xf>
    <xf numFmtId="14" fontId="19" fillId="0" borderId="0" xfId="0" applyNumberFormat="1" applyFont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25" borderId="17" xfId="36" applyNumberFormat="1" applyFont="1" applyFill="1" applyBorder="1" applyAlignment="1" applyProtection="1">
      <alignment/>
      <protection/>
    </xf>
    <xf numFmtId="4" fontId="19" fillId="25" borderId="17" xfId="36" applyNumberFormat="1" applyFont="1" applyFill="1" applyBorder="1" applyAlignment="1" applyProtection="1">
      <alignment/>
      <protection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4" fontId="20" fillId="0" borderId="21" xfId="0" applyNumberFormat="1" applyFont="1" applyBorder="1" applyAlignment="1">
      <alignment/>
    </xf>
    <xf numFmtId="0" fontId="19" fillId="24" borderId="15" xfId="0" applyFont="1" applyFill="1" applyBorder="1" applyAlignment="1">
      <alignment horizontal="right"/>
    </xf>
    <xf numFmtId="4" fontId="19" fillId="24" borderId="10" xfId="0" applyNumberFormat="1" applyFont="1" applyFill="1" applyBorder="1" applyAlignment="1">
      <alignment horizontal="right"/>
    </xf>
    <xf numFmtId="4" fontId="20" fillId="24" borderId="10" xfId="0" applyNumberFormat="1" applyFont="1" applyFill="1" applyBorder="1" applyAlignment="1">
      <alignment horizontal="right"/>
    </xf>
    <xf numFmtId="0" fontId="19" fillId="24" borderId="22" xfId="0" applyFont="1" applyFill="1" applyBorder="1" applyAlignment="1">
      <alignment horizontal="right"/>
    </xf>
    <xf numFmtId="49" fontId="19" fillId="24" borderId="18" xfId="0" applyNumberFormat="1" applyFont="1" applyFill="1" applyBorder="1" applyAlignment="1">
      <alignment horizontal="right"/>
    </xf>
    <xf numFmtId="4" fontId="19" fillId="24" borderId="17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center"/>
    </xf>
    <xf numFmtId="4" fontId="19" fillId="24" borderId="10" xfId="0" applyNumberFormat="1" applyFont="1" applyFill="1" applyBorder="1" applyAlignment="1">
      <alignment/>
    </xf>
    <xf numFmtId="0" fontId="20" fillId="0" borderId="16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19" fillId="24" borderId="23" xfId="0" applyNumberFormat="1" applyFont="1" applyFill="1" applyBorder="1" applyAlignment="1">
      <alignment horizontal="right"/>
    </xf>
    <xf numFmtId="49" fontId="20" fillId="24" borderId="12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49" fontId="20" fillId="24" borderId="19" xfId="0" applyNumberFormat="1" applyFont="1" applyFill="1" applyBorder="1" applyAlignment="1">
      <alignment horizontal="right"/>
    </xf>
    <xf numFmtId="4" fontId="19" fillId="0" borderId="19" xfId="0" applyNumberFormat="1" applyFont="1" applyBorder="1" applyAlignment="1">
      <alignment/>
    </xf>
    <xf numFmtId="0" fontId="20" fillId="0" borderId="12" xfId="0" applyFont="1" applyBorder="1" applyAlignment="1">
      <alignment horizontal="left"/>
    </xf>
    <xf numFmtId="4" fontId="19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2" xfId="0" applyBorder="1" applyAlignment="1">
      <alignment horizontal="center"/>
    </xf>
    <xf numFmtId="49" fontId="20" fillId="24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4" fontId="19" fillId="0" borderId="14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4" fontId="19" fillId="24" borderId="11" xfId="0" applyNumberFormat="1" applyFont="1" applyFill="1" applyBorder="1" applyAlignment="1">
      <alignment horizontal="right"/>
    </xf>
    <xf numFmtId="0" fontId="20" fillId="0" borderId="15" xfId="0" applyFont="1" applyBorder="1" applyAlignment="1">
      <alignment horizontal="left"/>
    </xf>
    <xf numFmtId="4" fontId="0" fillId="24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49" fontId="0" fillId="0" borderId="10" xfId="49" applyNumberFormat="1" applyBorder="1" applyAlignment="1">
      <alignment horizontal="center"/>
      <protection/>
    </xf>
    <xf numFmtId="0" fontId="0" fillId="0" borderId="10" xfId="49" applyBorder="1" applyAlignment="1">
      <alignment horizontal="center"/>
      <protection/>
    </xf>
    <xf numFmtId="0" fontId="0" fillId="0" borderId="10" xfId="49" applyFont="1" applyBorder="1" applyAlignment="1">
      <alignment horizontal="center"/>
      <protection/>
    </xf>
    <xf numFmtId="0" fontId="0" fillId="0" borderId="18" xfId="0" applyFont="1" applyBorder="1" applyAlignment="1">
      <alignment horizontal="left"/>
    </xf>
    <xf numFmtId="0" fontId="19" fillId="0" borderId="11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9" fillId="0" borderId="12" xfId="0" applyFont="1" applyBorder="1" applyAlignment="1">
      <alignment/>
    </xf>
    <xf numFmtId="49" fontId="0" fillId="0" borderId="12" xfId="0" applyNumberFormat="1" applyFill="1" applyBorder="1" applyAlignment="1">
      <alignment horizontal="center"/>
    </xf>
    <xf numFmtId="4" fontId="20" fillId="0" borderId="12" xfId="0" applyNumberFormat="1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4" fontId="20" fillId="0" borderId="0" xfId="0" applyNumberFormat="1" applyFont="1" applyAlignment="1">
      <alignment/>
    </xf>
    <xf numFmtId="4" fontId="20" fillId="4" borderId="11" xfId="0" applyNumberFormat="1" applyFont="1" applyFill="1" applyBorder="1" applyAlignment="1">
      <alignment horizontal="center"/>
    </xf>
    <xf numFmtId="4" fontId="20" fillId="4" borderId="12" xfId="0" applyNumberFormat="1" applyFont="1" applyFill="1" applyBorder="1" applyAlignment="1">
      <alignment horizontal="center"/>
    </xf>
    <xf numFmtId="4" fontId="19" fillId="0" borderId="21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0" fillId="24" borderId="10" xfId="0" applyFont="1" applyFill="1" applyBorder="1" applyAlignment="1">
      <alignment horizontal="left"/>
    </xf>
    <xf numFmtId="4" fontId="20" fillId="0" borderId="1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4" fontId="19" fillId="0" borderId="12" xfId="0" applyNumberFormat="1" applyFont="1" applyFill="1" applyBorder="1" applyAlignment="1">
      <alignment/>
    </xf>
    <xf numFmtId="4" fontId="20" fillId="0" borderId="14" xfId="0" applyNumberFormat="1" applyFont="1" applyFill="1" applyBorder="1" applyAlignment="1">
      <alignment/>
    </xf>
    <xf numFmtId="0" fontId="19" fillId="0" borderId="21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2" fontId="19" fillId="0" borderId="10" xfId="49" applyNumberFormat="1" applyFont="1" applyFill="1" applyBorder="1" applyAlignment="1">
      <alignment horizontal="right"/>
      <protection/>
    </xf>
    <xf numFmtId="0" fontId="0" fillId="0" borderId="10" xfId="49" applyFont="1" applyFill="1" applyBorder="1" applyAlignment="1">
      <alignment horizontal="left"/>
      <protection/>
    </xf>
    <xf numFmtId="49" fontId="20" fillId="0" borderId="10" xfId="49" applyNumberFormat="1" applyFont="1" applyFill="1" applyBorder="1" applyAlignment="1">
      <alignment horizontal="center"/>
      <protection/>
    </xf>
    <xf numFmtId="49" fontId="19" fillId="0" borderId="10" xfId="49" applyNumberFormat="1" applyFont="1" applyFill="1" applyBorder="1" applyAlignment="1">
      <alignment horizontal="center"/>
      <protection/>
    </xf>
    <xf numFmtId="0" fontId="19" fillId="0" borderId="10" xfId="49" applyFont="1" applyFill="1" applyBorder="1" applyAlignment="1">
      <alignment horizontal="center"/>
      <protection/>
    </xf>
    <xf numFmtId="4" fontId="19" fillId="0" borderId="10" xfId="49" applyNumberFormat="1" applyFont="1" applyFill="1" applyBorder="1" applyAlignment="1">
      <alignment horizontal="right"/>
      <protection/>
    </xf>
    <xf numFmtId="4" fontId="20" fillId="0" borderId="10" xfId="49" applyNumberFormat="1" applyFont="1" applyFill="1" applyBorder="1" applyAlignment="1">
      <alignment horizontal="right"/>
      <protection/>
    </xf>
    <xf numFmtId="0" fontId="19" fillId="0" borderId="12" xfId="49" applyFont="1" applyFill="1" applyBorder="1" applyAlignment="1">
      <alignment horizontal="center"/>
      <protection/>
    </xf>
    <xf numFmtId="0" fontId="0" fillId="0" borderId="17" xfId="49" applyFont="1" applyFill="1" applyBorder="1" applyAlignment="1">
      <alignment horizontal="left"/>
      <protection/>
    </xf>
    <xf numFmtId="0" fontId="19" fillId="0" borderId="23" xfId="49" applyFont="1" applyFill="1" applyBorder="1" applyAlignment="1">
      <alignment horizontal="center"/>
      <protection/>
    </xf>
    <xf numFmtId="14" fontId="19" fillId="0" borderId="0" xfId="0" applyNumberFormat="1" applyFont="1" applyFill="1" applyAlignment="1">
      <alignment/>
    </xf>
    <xf numFmtId="4" fontId="20" fillId="0" borderId="17" xfId="36" applyNumberFormat="1" applyFont="1" applyFill="1" applyBorder="1" applyAlignment="1" applyProtection="1">
      <alignment/>
      <protection/>
    </xf>
    <xf numFmtId="4" fontId="19" fillId="0" borderId="17" xfId="36" applyNumberFormat="1" applyFont="1" applyFill="1" applyBorder="1" applyAlignment="1" applyProtection="1">
      <alignment/>
      <protection/>
    </xf>
    <xf numFmtId="4" fontId="20" fillId="0" borderId="21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0" fontId="0" fillId="26" borderId="17" xfId="0" applyFont="1" applyFill="1" applyBorder="1" applyAlignment="1">
      <alignment horizontal="left"/>
    </xf>
    <xf numFmtId="0" fontId="20" fillId="26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/>
    </xf>
    <xf numFmtId="0" fontId="0" fillId="26" borderId="10" xfId="0" applyFill="1" applyBorder="1" applyAlignment="1">
      <alignment horizontal="center"/>
    </xf>
    <xf numFmtId="49" fontId="0" fillId="26" borderId="10" xfId="0" applyNumberFormat="1" applyFill="1" applyBorder="1" applyAlignment="1">
      <alignment horizontal="center"/>
    </xf>
    <xf numFmtId="4" fontId="0" fillId="26" borderId="14" xfId="0" applyNumberFormat="1" applyFont="1" applyFill="1" applyBorder="1" applyAlignment="1">
      <alignment horizontal="right"/>
    </xf>
    <xf numFmtId="4" fontId="20" fillId="26" borderId="24" xfId="0" applyNumberFormat="1" applyFont="1" applyFill="1" applyBorder="1" applyAlignment="1">
      <alignment/>
    </xf>
    <xf numFmtId="4" fontId="19" fillId="26" borderId="10" xfId="0" applyNumberFormat="1" applyFont="1" applyFill="1" applyBorder="1" applyAlignment="1">
      <alignment/>
    </xf>
    <xf numFmtId="0" fontId="0" fillId="26" borderId="18" xfId="0" applyFont="1" applyFill="1" applyBorder="1" applyAlignment="1">
      <alignment horizontal="left"/>
    </xf>
    <xf numFmtId="0" fontId="20" fillId="26" borderId="11" xfId="0" applyFont="1" applyFill="1" applyBorder="1" applyAlignment="1">
      <alignment horizontal="center"/>
    </xf>
    <xf numFmtId="0" fontId="19" fillId="26" borderId="11" xfId="0" applyFont="1" applyFill="1" applyBorder="1" applyAlignment="1">
      <alignment/>
    </xf>
    <xf numFmtId="0" fontId="0" fillId="26" borderId="11" xfId="0" applyFill="1" applyBorder="1" applyAlignment="1">
      <alignment horizontal="center"/>
    </xf>
    <xf numFmtId="49" fontId="0" fillId="26" borderId="11" xfId="0" applyNumberFormat="1" applyFill="1" applyBorder="1" applyAlignment="1">
      <alignment horizontal="center"/>
    </xf>
    <xf numFmtId="4" fontId="0" fillId="26" borderId="10" xfId="0" applyNumberFormat="1" applyFont="1" applyFill="1" applyBorder="1" applyAlignment="1">
      <alignment horizontal="right"/>
    </xf>
    <xf numFmtId="4" fontId="2" fillId="26" borderId="16" xfId="0" applyNumberFormat="1" applyFont="1" applyFill="1" applyBorder="1" applyAlignment="1">
      <alignment horizontal="right"/>
    </xf>
    <xf numFmtId="0" fontId="0" fillId="26" borderId="10" xfId="0" applyFont="1" applyFill="1" applyBorder="1" applyAlignment="1">
      <alignment horizontal="left"/>
    </xf>
    <xf numFmtId="4" fontId="2" fillId="26" borderId="10" xfId="0" applyNumberFormat="1" applyFont="1" applyFill="1" applyBorder="1" applyAlignment="1">
      <alignment horizontal="right"/>
    </xf>
    <xf numFmtId="0" fontId="0" fillId="26" borderId="12" xfId="0" applyFont="1" applyFill="1" applyBorder="1" applyAlignment="1">
      <alignment horizontal="left"/>
    </xf>
    <xf numFmtId="0" fontId="20" fillId="26" borderId="12" xfId="0" applyFont="1" applyFill="1" applyBorder="1" applyAlignment="1">
      <alignment horizontal="center"/>
    </xf>
    <xf numFmtId="0" fontId="19" fillId="26" borderId="12" xfId="0" applyFont="1" applyFill="1" applyBorder="1" applyAlignment="1">
      <alignment/>
    </xf>
    <xf numFmtId="0" fontId="19" fillId="26" borderId="10" xfId="0" applyFont="1" applyFill="1" applyBorder="1" applyAlignment="1">
      <alignment horizontal="center"/>
    </xf>
    <xf numFmtId="0" fontId="0" fillId="26" borderId="14" xfId="0" applyFont="1" applyFill="1" applyBorder="1" applyAlignment="1">
      <alignment horizontal="left"/>
    </xf>
    <xf numFmtId="0" fontId="0" fillId="26" borderId="12" xfId="0" applyFill="1" applyBorder="1" applyAlignment="1">
      <alignment horizontal="center"/>
    </xf>
    <xf numFmtId="49" fontId="0" fillId="26" borderId="12" xfId="0" applyNumberFormat="1" applyFill="1" applyBorder="1" applyAlignment="1">
      <alignment horizontal="center"/>
    </xf>
    <xf numFmtId="4" fontId="20" fillId="26" borderId="12" xfId="0" applyNumberFormat="1" applyFont="1" applyFill="1" applyBorder="1" applyAlignment="1">
      <alignment/>
    </xf>
    <xf numFmtId="4" fontId="19" fillId="26" borderId="14" xfId="0" applyNumberFormat="1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26" borderId="21" xfId="50" applyFont="1" applyFill="1" applyBorder="1">
      <alignment/>
      <protection/>
    </xf>
    <xf numFmtId="49" fontId="20" fillId="26" borderId="10" xfId="49" applyNumberFormat="1" applyFont="1" applyFill="1" applyBorder="1" applyAlignment="1">
      <alignment horizontal="center"/>
      <protection/>
    </xf>
    <xf numFmtId="49" fontId="19" fillId="26" borderId="10" xfId="50" applyNumberFormat="1" applyFont="1" applyFill="1" applyBorder="1" applyAlignment="1">
      <alignment horizontal="center"/>
      <protection/>
    </xf>
    <xf numFmtId="0" fontId="19" fillId="26" borderId="10" xfId="50" applyFont="1" applyFill="1" applyBorder="1" applyAlignment="1">
      <alignment horizontal="center"/>
      <protection/>
    </xf>
    <xf numFmtId="2" fontId="19" fillId="26" borderId="10" xfId="50" applyNumberFormat="1" applyFont="1" applyFill="1" applyBorder="1" applyAlignment="1">
      <alignment horizontal="right"/>
      <protection/>
    </xf>
    <xf numFmtId="2" fontId="20" fillId="26" borderId="10" xfId="50" applyNumberFormat="1" applyFont="1" applyFill="1" applyBorder="1" applyAlignment="1">
      <alignment horizontal="right"/>
      <protection/>
    </xf>
    <xf numFmtId="2" fontId="19" fillId="26" borderId="10" xfId="49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19" fillId="26" borderId="15" xfId="50" applyFont="1" applyFill="1" applyBorder="1" applyAlignment="1">
      <alignment horizontal="center"/>
      <protection/>
    </xf>
    <xf numFmtId="2" fontId="19" fillId="26" borderId="14" xfId="50" applyNumberFormat="1" applyFont="1" applyFill="1" applyBorder="1" applyAlignment="1">
      <alignment horizontal="right"/>
      <protection/>
    </xf>
    <xf numFmtId="2" fontId="20" fillId="26" borderId="14" xfId="50" applyNumberFormat="1" applyFont="1" applyFill="1" applyBorder="1" applyAlignment="1">
      <alignment horizontal="right"/>
      <protection/>
    </xf>
    <xf numFmtId="0" fontId="19" fillId="26" borderId="10" xfId="50" applyFont="1" applyFill="1" applyBorder="1">
      <alignment/>
      <protection/>
    </xf>
    <xf numFmtId="0" fontId="19" fillId="26" borderId="17" xfId="50" applyFont="1" applyFill="1" applyBorder="1">
      <alignment/>
      <protection/>
    </xf>
    <xf numFmtId="49" fontId="0" fillId="0" borderId="14" xfId="0" applyNumberFormat="1" applyFill="1" applyBorder="1" applyAlignment="1">
      <alignment horizontal="center"/>
    </xf>
    <xf numFmtId="4" fontId="20" fillId="0" borderId="14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left"/>
    </xf>
    <xf numFmtId="49" fontId="0" fillId="0" borderId="10" xfId="49" applyNumberFormat="1" applyFont="1" applyFill="1" applyBorder="1" applyAlignment="1">
      <alignment horizontal="center"/>
      <protection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8" xfId="49"/>
    <cellStyle name="Normální 9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66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4.625" style="3" customWidth="1"/>
    <col min="2" max="2" width="74.625" style="3" customWidth="1"/>
    <col min="3" max="3" width="5.625" style="19" customWidth="1"/>
    <col min="4" max="4" width="11.625" style="19" customWidth="1"/>
    <col min="5" max="5" width="7.75390625" style="3" customWidth="1"/>
    <col min="6" max="6" width="10.125" style="3" customWidth="1"/>
    <col min="7" max="7" width="11.625" style="3" customWidth="1"/>
    <col min="8" max="8" width="12.00390625" style="74" customWidth="1"/>
    <col min="9" max="9" width="10.875" style="3" customWidth="1"/>
    <col min="10" max="13" width="11.75390625" style="3" customWidth="1"/>
    <col min="14" max="16384" width="9.125" style="3" customWidth="1"/>
  </cols>
  <sheetData>
    <row r="1" spans="1:10" ht="15">
      <c r="A1" s="26" t="s">
        <v>57</v>
      </c>
      <c r="B1" s="2"/>
      <c r="C1" s="18"/>
      <c r="D1" s="18"/>
      <c r="H1" s="112" t="s">
        <v>95</v>
      </c>
      <c r="I1" s="2"/>
      <c r="J1" s="26"/>
    </row>
    <row r="2" spans="1:10" s="2" customFormat="1" ht="12.75">
      <c r="A2" s="4" t="s">
        <v>0</v>
      </c>
      <c r="B2" s="192" t="s">
        <v>10</v>
      </c>
      <c r="C2" s="4"/>
      <c r="D2" s="4" t="s">
        <v>18</v>
      </c>
      <c r="E2" s="192" t="s">
        <v>1</v>
      </c>
      <c r="F2" s="192" t="s">
        <v>2</v>
      </c>
      <c r="G2" s="192" t="s">
        <v>3</v>
      </c>
      <c r="H2" s="113" t="s">
        <v>4</v>
      </c>
      <c r="I2" s="4" t="s">
        <v>12</v>
      </c>
      <c r="J2" s="4" t="s">
        <v>5</v>
      </c>
    </row>
    <row r="3" spans="1:10" s="2" customFormat="1" ht="12.75">
      <c r="A3" s="5" t="s">
        <v>6</v>
      </c>
      <c r="B3" s="193"/>
      <c r="C3" s="5"/>
      <c r="D3" s="5" t="s">
        <v>19</v>
      </c>
      <c r="E3" s="193"/>
      <c r="F3" s="193"/>
      <c r="G3" s="193"/>
      <c r="H3" s="114" t="s">
        <v>7</v>
      </c>
      <c r="I3" s="5" t="s">
        <v>88</v>
      </c>
      <c r="J3" s="5" t="s">
        <v>7</v>
      </c>
    </row>
    <row r="4" spans="1:10" ht="12.75">
      <c r="A4" s="63" t="s">
        <v>51</v>
      </c>
      <c r="B4" s="52"/>
      <c r="C4" s="64"/>
      <c r="D4" s="64"/>
      <c r="E4" s="64"/>
      <c r="F4" s="64"/>
      <c r="G4" s="64"/>
      <c r="H4" s="115"/>
      <c r="I4" s="65"/>
      <c r="J4" s="61"/>
    </row>
    <row r="5" spans="1:10" s="8" customFormat="1" ht="12.75">
      <c r="A5" s="194" t="s">
        <v>8</v>
      </c>
      <c r="B5" s="145" t="s">
        <v>124</v>
      </c>
      <c r="C5" s="146" t="s">
        <v>39</v>
      </c>
      <c r="D5" s="147"/>
      <c r="E5" s="148">
        <v>4350</v>
      </c>
      <c r="F5" s="148">
        <v>2321</v>
      </c>
      <c r="G5" s="149" t="s">
        <v>40</v>
      </c>
      <c r="H5" s="150">
        <v>0</v>
      </c>
      <c r="I5" s="151">
        <v>110</v>
      </c>
      <c r="J5" s="152">
        <f aca="true" t="shared" si="0" ref="J5:J28">H5+I5</f>
        <v>110</v>
      </c>
    </row>
    <row r="6" spans="1:10" s="8" customFormat="1" ht="12.75">
      <c r="A6" s="196"/>
      <c r="B6" s="153" t="s">
        <v>123</v>
      </c>
      <c r="C6" s="154" t="s">
        <v>39</v>
      </c>
      <c r="D6" s="155"/>
      <c r="E6" s="156">
        <v>4350</v>
      </c>
      <c r="F6" s="148">
        <v>2321</v>
      </c>
      <c r="G6" s="157" t="s">
        <v>40</v>
      </c>
      <c r="H6" s="158">
        <v>0</v>
      </c>
      <c r="I6" s="159">
        <v>18.07</v>
      </c>
      <c r="J6" s="152">
        <f t="shared" si="0"/>
        <v>18.07</v>
      </c>
    </row>
    <row r="7" spans="1:10" s="8" customFormat="1" ht="12.75">
      <c r="A7" s="196"/>
      <c r="B7" s="102" t="s">
        <v>93</v>
      </c>
      <c r="C7" s="70"/>
      <c r="D7" s="103"/>
      <c r="E7" s="84">
        <v>4350</v>
      </c>
      <c r="F7" s="86">
        <v>5222</v>
      </c>
      <c r="G7" s="104" t="s">
        <v>40</v>
      </c>
      <c r="H7" s="79">
        <v>0</v>
      </c>
      <c r="I7" s="121">
        <v>110</v>
      </c>
      <c r="J7" s="90">
        <f t="shared" si="0"/>
        <v>110</v>
      </c>
    </row>
    <row r="8" spans="1:10" s="8" customFormat="1" ht="12.75">
      <c r="A8" s="195"/>
      <c r="B8" s="102" t="s">
        <v>94</v>
      </c>
      <c r="C8" s="70"/>
      <c r="D8" s="103"/>
      <c r="E8" s="84">
        <v>4350</v>
      </c>
      <c r="F8" s="86">
        <v>5222</v>
      </c>
      <c r="G8" s="104" t="s">
        <v>40</v>
      </c>
      <c r="H8" s="79">
        <v>0</v>
      </c>
      <c r="I8" s="121">
        <v>18.07</v>
      </c>
      <c r="J8" s="90">
        <f t="shared" si="0"/>
        <v>18.07</v>
      </c>
    </row>
    <row r="9" spans="1:10" s="8" customFormat="1" ht="12.75">
      <c r="A9" s="194" t="s">
        <v>11</v>
      </c>
      <c r="B9" s="172" t="s">
        <v>106</v>
      </c>
      <c r="C9" s="173" t="s">
        <v>39</v>
      </c>
      <c r="D9" s="174" t="s">
        <v>104</v>
      </c>
      <c r="E9" s="175"/>
      <c r="F9" s="175">
        <v>4122</v>
      </c>
      <c r="G9" s="174" t="s">
        <v>105</v>
      </c>
      <c r="H9" s="176">
        <v>63.87</v>
      </c>
      <c r="I9" s="177">
        <v>55</v>
      </c>
      <c r="J9" s="152">
        <f t="shared" si="0"/>
        <v>118.87</v>
      </c>
    </row>
    <row r="10" spans="1:10" s="8" customFormat="1" ht="12.75">
      <c r="A10" s="195"/>
      <c r="B10" s="172" t="s">
        <v>107</v>
      </c>
      <c r="C10" s="173" t="s">
        <v>39</v>
      </c>
      <c r="D10" s="174" t="s">
        <v>104</v>
      </c>
      <c r="E10" s="175">
        <v>2223</v>
      </c>
      <c r="F10" s="175">
        <v>5336</v>
      </c>
      <c r="G10" s="174" t="s">
        <v>105</v>
      </c>
      <c r="H10" s="176">
        <v>63.87</v>
      </c>
      <c r="I10" s="177">
        <v>55</v>
      </c>
      <c r="J10" s="152">
        <f t="shared" si="0"/>
        <v>118.87</v>
      </c>
    </row>
    <row r="11" spans="1:10" s="8" customFormat="1" ht="12.75">
      <c r="A11" s="191" t="s">
        <v>28</v>
      </c>
      <c r="B11" s="185" t="s">
        <v>112</v>
      </c>
      <c r="C11" s="173" t="s">
        <v>39</v>
      </c>
      <c r="D11" s="174"/>
      <c r="E11" s="175">
        <v>6171</v>
      </c>
      <c r="F11" s="181">
        <v>2212</v>
      </c>
      <c r="G11" s="174"/>
      <c r="H11" s="182">
        <v>1036.3</v>
      </c>
      <c r="I11" s="183">
        <v>60</v>
      </c>
      <c r="J11" s="152">
        <f t="shared" si="0"/>
        <v>1096.3</v>
      </c>
    </row>
    <row r="12" spans="1:10" s="8" customFormat="1" ht="12.75">
      <c r="A12" s="191"/>
      <c r="B12" s="184" t="s">
        <v>145</v>
      </c>
      <c r="C12" s="173" t="s">
        <v>39</v>
      </c>
      <c r="D12" s="174"/>
      <c r="E12" s="175">
        <v>4359</v>
      </c>
      <c r="F12" s="175">
        <v>5169</v>
      </c>
      <c r="G12" s="174" t="s">
        <v>113</v>
      </c>
      <c r="H12" s="176">
        <v>559</v>
      </c>
      <c r="I12" s="177">
        <v>60</v>
      </c>
      <c r="J12" s="178">
        <f t="shared" si="0"/>
        <v>619</v>
      </c>
    </row>
    <row r="13" spans="1:10" s="8" customFormat="1" ht="12.75">
      <c r="A13" s="191" t="s">
        <v>29</v>
      </c>
      <c r="B13" s="184" t="s">
        <v>117</v>
      </c>
      <c r="C13" s="173" t="s">
        <v>39</v>
      </c>
      <c r="D13" s="174" t="s">
        <v>114</v>
      </c>
      <c r="E13" s="175"/>
      <c r="F13" s="175">
        <v>4122</v>
      </c>
      <c r="G13" s="174" t="s">
        <v>116</v>
      </c>
      <c r="H13" s="176">
        <v>0</v>
      </c>
      <c r="I13" s="177">
        <v>6.2</v>
      </c>
      <c r="J13" s="178">
        <f t="shared" si="0"/>
        <v>6.2</v>
      </c>
    </row>
    <row r="14" spans="1:10" s="8" customFormat="1" ht="12.75">
      <c r="A14" s="191"/>
      <c r="B14" s="184" t="s">
        <v>118</v>
      </c>
      <c r="C14" s="173" t="s">
        <v>39</v>
      </c>
      <c r="D14" s="174" t="s">
        <v>115</v>
      </c>
      <c r="E14" s="175"/>
      <c r="F14" s="175">
        <v>4122</v>
      </c>
      <c r="G14" s="174" t="s">
        <v>116</v>
      </c>
      <c r="H14" s="176">
        <v>0</v>
      </c>
      <c r="I14" s="177">
        <v>35.14</v>
      </c>
      <c r="J14" s="178">
        <f t="shared" si="0"/>
        <v>35.14</v>
      </c>
    </row>
    <row r="15" spans="1:10" s="8" customFormat="1" ht="12.75">
      <c r="A15" s="191"/>
      <c r="B15" s="184" t="s">
        <v>144</v>
      </c>
      <c r="C15" s="173" t="s">
        <v>39</v>
      </c>
      <c r="D15" s="174" t="s">
        <v>114</v>
      </c>
      <c r="E15" s="175">
        <v>3113</v>
      </c>
      <c r="F15" s="175">
        <v>5336</v>
      </c>
      <c r="G15" s="174" t="s">
        <v>116</v>
      </c>
      <c r="H15" s="176">
        <v>0</v>
      </c>
      <c r="I15" s="177">
        <v>6.2</v>
      </c>
      <c r="J15" s="178">
        <f t="shared" si="0"/>
        <v>6.2</v>
      </c>
    </row>
    <row r="16" spans="1:10" s="8" customFormat="1" ht="12.75">
      <c r="A16" s="191"/>
      <c r="B16" s="184" t="s">
        <v>143</v>
      </c>
      <c r="C16" s="173" t="s">
        <v>39</v>
      </c>
      <c r="D16" s="174" t="s">
        <v>115</v>
      </c>
      <c r="E16" s="175">
        <v>3113</v>
      </c>
      <c r="F16" s="175">
        <v>5336</v>
      </c>
      <c r="G16" s="174" t="s">
        <v>116</v>
      </c>
      <c r="H16" s="176">
        <v>0</v>
      </c>
      <c r="I16" s="177">
        <v>35.14</v>
      </c>
      <c r="J16" s="178">
        <f t="shared" si="0"/>
        <v>35.14</v>
      </c>
    </row>
    <row r="17" spans="1:10" s="8" customFormat="1" ht="12.75">
      <c r="A17" s="191" t="s">
        <v>32</v>
      </c>
      <c r="B17" s="184" t="s">
        <v>142</v>
      </c>
      <c r="C17" s="173" t="s">
        <v>39</v>
      </c>
      <c r="D17" s="174" t="s">
        <v>114</v>
      </c>
      <c r="E17" s="175"/>
      <c r="F17" s="175">
        <v>4122</v>
      </c>
      <c r="G17" s="174" t="s">
        <v>119</v>
      </c>
      <c r="H17" s="176">
        <v>0</v>
      </c>
      <c r="I17" s="177">
        <v>5.47</v>
      </c>
      <c r="J17" s="178">
        <f t="shared" si="0"/>
        <v>5.47</v>
      </c>
    </row>
    <row r="18" spans="1:10" s="8" customFormat="1" ht="12.75">
      <c r="A18" s="191"/>
      <c r="B18" s="184" t="s">
        <v>141</v>
      </c>
      <c r="C18" s="173" t="s">
        <v>39</v>
      </c>
      <c r="D18" s="174" t="s">
        <v>115</v>
      </c>
      <c r="E18" s="175"/>
      <c r="F18" s="175">
        <v>4122</v>
      </c>
      <c r="G18" s="174" t="s">
        <v>119</v>
      </c>
      <c r="H18" s="176">
        <v>0</v>
      </c>
      <c r="I18" s="177">
        <v>31.01</v>
      </c>
      <c r="J18" s="178">
        <f t="shared" si="0"/>
        <v>31.01</v>
      </c>
    </row>
    <row r="19" spans="1:10" s="8" customFormat="1" ht="12.75">
      <c r="A19" s="191"/>
      <c r="B19" s="184" t="s">
        <v>140</v>
      </c>
      <c r="C19" s="173" t="s">
        <v>39</v>
      </c>
      <c r="D19" s="174" t="s">
        <v>114</v>
      </c>
      <c r="E19" s="175">
        <v>3113</v>
      </c>
      <c r="F19" s="175">
        <v>5336</v>
      </c>
      <c r="G19" s="174" t="s">
        <v>119</v>
      </c>
      <c r="H19" s="176">
        <v>0</v>
      </c>
      <c r="I19" s="177">
        <v>5.47</v>
      </c>
      <c r="J19" s="178">
        <f t="shared" si="0"/>
        <v>5.47</v>
      </c>
    </row>
    <row r="20" spans="1:10" s="8" customFormat="1" ht="12.75">
      <c r="A20" s="191"/>
      <c r="B20" s="184" t="s">
        <v>139</v>
      </c>
      <c r="C20" s="173" t="s">
        <v>39</v>
      </c>
      <c r="D20" s="174" t="s">
        <v>115</v>
      </c>
      <c r="E20" s="175">
        <v>3113</v>
      </c>
      <c r="F20" s="175">
        <v>5336</v>
      </c>
      <c r="G20" s="174" t="s">
        <v>119</v>
      </c>
      <c r="H20" s="176">
        <v>0</v>
      </c>
      <c r="I20" s="177">
        <v>31.01</v>
      </c>
      <c r="J20" s="178">
        <f t="shared" si="0"/>
        <v>31.01</v>
      </c>
    </row>
    <row r="21" spans="1:10" s="8" customFormat="1" ht="12.75">
      <c r="A21" s="191" t="s">
        <v>37</v>
      </c>
      <c r="B21" s="184" t="s">
        <v>137</v>
      </c>
      <c r="C21" s="173" t="s">
        <v>39</v>
      </c>
      <c r="D21" s="174" t="s">
        <v>114</v>
      </c>
      <c r="E21" s="175"/>
      <c r="F21" s="175">
        <v>4122</v>
      </c>
      <c r="G21" s="174" t="s">
        <v>120</v>
      </c>
      <c r="H21" s="176">
        <v>0</v>
      </c>
      <c r="I21" s="177">
        <v>4.8</v>
      </c>
      <c r="J21" s="178">
        <f t="shared" si="0"/>
        <v>4.8</v>
      </c>
    </row>
    <row r="22" spans="1:10" s="8" customFormat="1" ht="12.75">
      <c r="A22" s="191"/>
      <c r="B22" s="184" t="s">
        <v>138</v>
      </c>
      <c r="C22" s="173" t="s">
        <v>39</v>
      </c>
      <c r="D22" s="174" t="s">
        <v>115</v>
      </c>
      <c r="E22" s="175"/>
      <c r="F22" s="175">
        <v>4122</v>
      </c>
      <c r="G22" s="174" t="s">
        <v>120</v>
      </c>
      <c r="H22" s="176">
        <v>0</v>
      </c>
      <c r="I22" s="177">
        <v>27.22</v>
      </c>
      <c r="J22" s="178">
        <f t="shared" si="0"/>
        <v>27.22</v>
      </c>
    </row>
    <row r="23" spans="1:10" s="8" customFormat="1" ht="12.75">
      <c r="A23" s="191"/>
      <c r="B23" s="184" t="s">
        <v>135</v>
      </c>
      <c r="C23" s="173" t="s">
        <v>39</v>
      </c>
      <c r="D23" s="174" t="s">
        <v>114</v>
      </c>
      <c r="E23" s="175">
        <v>3113</v>
      </c>
      <c r="F23" s="175">
        <v>5336</v>
      </c>
      <c r="G23" s="174" t="s">
        <v>120</v>
      </c>
      <c r="H23" s="176">
        <v>0</v>
      </c>
      <c r="I23" s="177">
        <v>4.8</v>
      </c>
      <c r="J23" s="178">
        <f t="shared" si="0"/>
        <v>4.8</v>
      </c>
    </row>
    <row r="24" spans="1:10" s="8" customFormat="1" ht="12.75">
      <c r="A24" s="191"/>
      <c r="B24" s="184" t="s">
        <v>136</v>
      </c>
      <c r="C24" s="173" t="s">
        <v>39</v>
      </c>
      <c r="D24" s="174" t="s">
        <v>115</v>
      </c>
      <c r="E24" s="175">
        <v>3113</v>
      </c>
      <c r="F24" s="175">
        <v>5336</v>
      </c>
      <c r="G24" s="174" t="s">
        <v>120</v>
      </c>
      <c r="H24" s="176">
        <v>0</v>
      </c>
      <c r="I24" s="177">
        <v>27.22</v>
      </c>
      <c r="J24" s="178">
        <f t="shared" si="0"/>
        <v>27.22</v>
      </c>
    </row>
    <row r="25" spans="1:10" s="8" customFormat="1" ht="12.75">
      <c r="A25" s="191" t="s">
        <v>41</v>
      </c>
      <c r="B25" s="184" t="s">
        <v>148</v>
      </c>
      <c r="C25" s="173" t="s">
        <v>39</v>
      </c>
      <c r="D25" s="174" t="s">
        <v>114</v>
      </c>
      <c r="E25" s="175"/>
      <c r="F25" s="175">
        <v>4122</v>
      </c>
      <c r="G25" s="174" t="s">
        <v>121</v>
      </c>
      <c r="H25" s="176">
        <v>0</v>
      </c>
      <c r="I25" s="177">
        <v>12</v>
      </c>
      <c r="J25" s="178">
        <f t="shared" si="0"/>
        <v>12</v>
      </c>
    </row>
    <row r="26" spans="1:10" s="8" customFormat="1" ht="12.75">
      <c r="A26" s="191"/>
      <c r="B26" s="184" t="s">
        <v>149</v>
      </c>
      <c r="C26" s="173" t="s">
        <v>39</v>
      </c>
      <c r="D26" s="174" t="s">
        <v>115</v>
      </c>
      <c r="E26" s="175"/>
      <c r="F26" s="175">
        <v>4122</v>
      </c>
      <c r="G26" s="174" t="s">
        <v>121</v>
      </c>
      <c r="H26" s="176">
        <v>0</v>
      </c>
      <c r="I26" s="177">
        <v>68.03</v>
      </c>
      <c r="J26" s="178">
        <f t="shared" si="0"/>
        <v>68.03</v>
      </c>
    </row>
    <row r="27" spans="1:10" s="8" customFormat="1" ht="12.75">
      <c r="A27" s="191"/>
      <c r="B27" s="184" t="s">
        <v>146</v>
      </c>
      <c r="C27" s="173" t="s">
        <v>39</v>
      </c>
      <c r="D27" s="174" t="s">
        <v>114</v>
      </c>
      <c r="E27" s="175">
        <v>3111</v>
      </c>
      <c r="F27" s="175">
        <v>5336</v>
      </c>
      <c r="G27" s="174" t="s">
        <v>121</v>
      </c>
      <c r="H27" s="176">
        <v>0</v>
      </c>
      <c r="I27" s="177">
        <v>12</v>
      </c>
      <c r="J27" s="178">
        <f t="shared" si="0"/>
        <v>12</v>
      </c>
    </row>
    <row r="28" spans="1:10" s="8" customFormat="1" ht="12.75">
      <c r="A28" s="191"/>
      <c r="B28" s="184" t="s">
        <v>147</v>
      </c>
      <c r="C28" s="173" t="s">
        <v>39</v>
      </c>
      <c r="D28" s="174" t="s">
        <v>115</v>
      </c>
      <c r="E28" s="175">
        <v>3111</v>
      </c>
      <c r="F28" s="175">
        <v>5336</v>
      </c>
      <c r="G28" s="174" t="s">
        <v>121</v>
      </c>
      <c r="H28" s="176">
        <v>0</v>
      </c>
      <c r="I28" s="177">
        <v>68.03</v>
      </c>
      <c r="J28" s="178">
        <f t="shared" si="0"/>
        <v>68.03</v>
      </c>
    </row>
    <row r="29" spans="1:10" s="8" customFormat="1" ht="12.75">
      <c r="A29" s="27"/>
      <c r="B29" s="28"/>
      <c r="C29" s="29"/>
      <c r="D29" s="29"/>
      <c r="E29" s="14"/>
      <c r="F29" s="30" t="s">
        <v>9</v>
      </c>
      <c r="G29" s="31"/>
      <c r="H29" s="32">
        <f>H5+H6+H9+H11+H13+H14+H17+H18+H21+H22+H25+H26</f>
        <v>1100.1699999999998</v>
      </c>
      <c r="I29" s="32">
        <f>I5+I6+I9+I11+I13+I14+I17+I18+I21+I22+I25+I26</f>
        <v>432.93999999999994</v>
      </c>
      <c r="J29" s="32">
        <f>J5+J6+J9+J11+J13+J14+J17+J18+J21+J22+J25+J26</f>
        <v>1533.1100000000001</v>
      </c>
    </row>
    <row r="30" spans="1:10" s="8" customFormat="1" ht="12.75">
      <c r="A30" s="27"/>
      <c r="B30" s="98" t="s">
        <v>36</v>
      </c>
      <c r="C30" s="29"/>
      <c r="D30" s="29"/>
      <c r="E30" s="14"/>
      <c r="F30" s="30" t="s">
        <v>34</v>
      </c>
      <c r="G30" s="31"/>
      <c r="H30" s="32">
        <f>H7+H8+H10+H12+H15+H16+H19+H20+H23+H24+H27+H28</f>
        <v>622.87</v>
      </c>
      <c r="I30" s="32">
        <f>I7+I8+I10+I12+I15+I16+I19+I20+I23+I24+I27+I28</f>
        <v>432.93999999999994</v>
      </c>
      <c r="J30" s="32">
        <f>J7+J8+J10+J12+J15+J16+J19+J20+J23+J24+J27+J28</f>
        <v>1055.8100000000002</v>
      </c>
    </row>
    <row r="31" spans="1:10" s="8" customFormat="1" ht="12.75">
      <c r="A31" s="27"/>
      <c r="B31" s="33"/>
      <c r="C31" s="29"/>
      <c r="D31" s="29"/>
      <c r="E31" s="14"/>
      <c r="F31" s="30" t="s">
        <v>35</v>
      </c>
      <c r="G31" s="31"/>
      <c r="H31" s="32">
        <v>0</v>
      </c>
      <c r="I31" s="38">
        <v>0</v>
      </c>
      <c r="J31" s="32">
        <v>0</v>
      </c>
    </row>
    <row r="32" spans="1:10" ht="12.75">
      <c r="A32" s="9"/>
      <c r="B32" s="14"/>
      <c r="C32" s="17"/>
      <c r="D32" s="17"/>
      <c r="E32" s="14"/>
      <c r="F32" s="34" t="s">
        <v>17</v>
      </c>
      <c r="G32" s="35"/>
      <c r="H32" s="37">
        <f>H29-H30-H31</f>
        <v>477.29999999999984</v>
      </c>
      <c r="I32" s="36">
        <f>I29-I30-I31</f>
        <v>0</v>
      </c>
      <c r="J32" s="62">
        <f>J29-J30-J31</f>
        <v>477.29999999999995</v>
      </c>
    </row>
    <row r="33" spans="1:10" ht="12.75">
      <c r="A33" s="6" t="s">
        <v>20</v>
      </c>
      <c r="B33" s="10"/>
      <c r="C33" s="7"/>
      <c r="D33" s="7"/>
      <c r="E33" s="13"/>
      <c r="F33" s="10"/>
      <c r="G33" s="10"/>
      <c r="H33" s="12"/>
      <c r="I33" s="12"/>
      <c r="J33" s="91"/>
    </row>
    <row r="34" spans="1:10" ht="12.75" customHeight="1">
      <c r="A34" s="194" t="s">
        <v>8</v>
      </c>
      <c r="B34" s="122" t="s">
        <v>69</v>
      </c>
      <c r="C34" s="1"/>
      <c r="D34" s="1">
        <v>104113013</v>
      </c>
      <c r="E34" s="100">
        <v>4225</v>
      </c>
      <c r="F34" s="101">
        <v>5021</v>
      </c>
      <c r="G34" s="99" t="s">
        <v>56</v>
      </c>
      <c r="H34" s="20">
        <v>350</v>
      </c>
      <c r="I34" s="94">
        <v>20</v>
      </c>
      <c r="J34" s="90">
        <f aca="true" t="shared" si="1" ref="J34:J40">H34+I34</f>
        <v>370</v>
      </c>
    </row>
    <row r="35" spans="1:10" ht="12.75" customHeight="1">
      <c r="A35" s="195"/>
      <c r="B35" s="105" t="s">
        <v>70</v>
      </c>
      <c r="C35" s="69"/>
      <c r="D35" s="61">
        <v>104113013</v>
      </c>
      <c r="E35" s="100">
        <v>4225</v>
      </c>
      <c r="F35" s="100">
        <v>5011</v>
      </c>
      <c r="G35" s="99" t="s">
        <v>56</v>
      </c>
      <c r="H35" s="93">
        <v>155</v>
      </c>
      <c r="I35" s="94">
        <v>-20</v>
      </c>
      <c r="J35" s="90">
        <f t="shared" si="1"/>
        <v>135</v>
      </c>
    </row>
    <row r="36" spans="1:10" ht="12.75" customHeight="1">
      <c r="A36" s="194" t="s">
        <v>11</v>
      </c>
      <c r="B36" s="111" t="s">
        <v>65</v>
      </c>
      <c r="C36" s="109"/>
      <c r="D36" s="110"/>
      <c r="E36" s="110">
        <v>3412</v>
      </c>
      <c r="F36" s="110">
        <v>5139</v>
      </c>
      <c r="G36" s="117" t="s">
        <v>60</v>
      </c>
      <c r="H36" s="89">
        <v>120</v>
      </c>
      <c r="I36" s="123">
        <v>10</v>
      </c>
      <c r="J36" s="90">
        <f t="shared" si="1"/>
        <v>130</v>
      </c>
    </row>
    <row r="37" spans="1:10" ht="12.75" customHeight="1">
      <c r="A37" s="195"/>
      <c r="B37" s="111" t="s">
        <v>64</v>
      </c>
      <c r="C37" s="109"/>
      <c r="D37" s="110"/>
      <c r="E37" s="110">
        <v>3412</v>
      </c>
      <c r="F37" s="110">
        <v>5169</v>
      </c>
      <c r="G37" s="117" t="s">
        <v>60</v>
      </c>
      <c r="H37" s="124">
        <v>2891</v>
      </c>
      <c r="I37" s="94">
        <v>-10</v>
      </c>
      <c r="J37" s="125">
        <f t="shared" si="1"/>
        <v>2881</v>
      </c>
    </row>
    <row r="38" spans="1:10" ht="12.75" customHeight="1">
      <c r="A38" s="194" t="s">
        <v>28</v>
      </c>
      <c r="B38" s="111" t="s">
        <v>66</v>
      </c>
      <c r="C38" s="109"/>
      <c r="D38" s="110"/>
      <c r="E38" s="110">
        <v>3412</v>
      </c>
      <c r="F38" s="110">
        <v>5139</v>
      </c>
      <c r="G38" s="117" t="s">
        <v>61</v>
      </c>
      <c r="H38" s="120">
        <v>180</v>
      </c>
      <c r="I38" s="126">
        <v>40</v>
      </c>
      <c r="J38" s="90">
        <f t="shared" si="1"/>
        <v>220</v>
      </c>
    </row>
    <row r="39" spans="1:10" ht="12.75" customHeight="1">
      <c r="A39" s="196"/>
      <c r="B39" s="111" t="s">
        <v>67</v>
      </c>
      <c r="C39" s="109"/>
      <c r="D39" s="110"/>
      <c r="E39" s="110">
        <v>3412</v>
      </c>
      <c r="F39" s="110">
        <v>5169</v>
      </c>
      <c r="G39" s="117" t="s">
        <v>61</v>
      </c>
      <c r="H39" s="120">
        <v>817</v>
      </c>
      <c r="I39" s="126">
        <v>50</v>
      </c>
      <c r="J39" s="90">
        <f t="shared" si="1"/>
        <v>867</v>
      </c>
    </row>
    <row r="40" spans="1:10" ht="12.75" customHeight="1">
      <c r="A40" s="195"/>
      <c r="B40" s="111" t="s">
        <v>68</v>
      </c>
      <c r="C40" s="109"/>
      <c r="D40" s="110"/>
      <c r="E40" s="110">
        <v>3412</v>
      </c>
      <c r="F40" s="110">
        <v>5171</v>
      </c>
      <c r="G40" s="117" t="s">
        <v>61</v>
      </c>
      <c r="H40" s="120">
        <v>643</v>
      </c>
      <c r="I40" s="94">
        <v>-90</v>
      </c>
      <c r="J40" s="90">
        <f t="shared" si="1"/>
        <v>553</v>
      </c>
    </row>
    <row r="41" spans="1:10" ht="12" customHeight="1">
      <c r="A41" s="194" t="s">
        <v>29</v>
      </c>
      <c r="B41" s="49" t="s">
        <v>62</v>
      </c>
      <c r="C41" s="68"/>
      <c r="D41" s="61"/>
      <c r="E41" s="61">
        <v>3429</v>
      </c>
      <c r="F41" s="110">
        <v>5139</v>
      </c>
      <c r="G41" s="117" t="s">
        <v>63</v>
      </c>
      <c r="H41" s="120">
        <v>80</v>
      </c>
      <c r="I41" s="82">
        <v>30</v>
      </c>
      <c r="J41" s="90">
        <f aca="true" t="shared" si="2" ref="J41:J66">H41+I41</f>
        <v>110</v>
      </c>
    </row>
    <row r="42" spans="1:10" ht="12" customHeight="1">
      <c r="A42" s="195"/>
      <c r="B42" s="49" t="s">
        <v>71</v>
      </c>
      <c r="C42" s="68"/>
      <c r="D42" s="61"/>
      <c r="E42" s="61">
        <v>3429</v>
      </c>
      <c r="F42" s="110">
        <v>5169</v>
      </c>
      <c r="G42" s="117" t="s">
        <v>63</v>
      </c>
      <c r="H42" s="120">
        <v>704</v>
      </c>
      <c r="I42" s="82">
        <v>-30</v>
      </c>
      <c r="J42" s="90">
        <f t="shared" si="2"/>
        <v>674</v>
      </c>
    </row>
    <row r="43" spans="1:10" ht="12" customHeight="1">
      <c r="A43" s="197" t="s">
        <v>32</v>
      </c>
      <c r="B43" s="160" t="s">
        <v>74</v>
      </c>
      <c r="C43" s="146" t="s">
        <v>39</v>
      </c>
      <c r="D43" s="147"/>
      <c r="E43" s="148">
        <v>6221</v>
      </c>
      <c r="F43" s="148">
        <v>5222</v>
      </c>
      <c r="G43" s="149" t="s">
        <v>72</v>
      </c>
      <c r="H43" s="158">
        <v>0</v>
      </c>
      <c r="I43" s="161">
        <v>20</v>
      </c>
      <c r="J43" s="152">
        <f t="shared" si="2"/>
        <v>20</v>
      </c>
    </row>
    <row r="44" spans="1:10" ht="12" customHeight="1">
      <c r="A44" s="197"/>
      <c r="B44" s="162" t="s">
        <v>75</v>
      </c>
      <c r="C44" s="163" t="s">
        <v>39</v>
      </c>
      <c r="D44" s="164"/>
      <c r="E44" s="165">
        <v>4350</v>
      </c>
      <c r="F44" s="165">
        <v>5223</v>
      </c>
      <c r="G44" s="149" t="s">
        <v>73</v>
      </c>
      <c r="H44" s="158">
        <v>546</v>
      </c>
      <c r="I44" s="161">
        <v>5</v>
      </c>
      <c r="J44" s="152">
        <f t="shared" si="2"/>
        <v>551</v>
      </c>
    </row>
    <row r="45" spans="1:10" ht="12" customHeight="1">
      <c r="A45" s="197"/>
      <c r="B45" s="105" t="s">
        <v>108</v>
      </c>
      <c r="C45" s="68"/>
      <c r="D45" s="69"/>
      <c r="E45" s="86">
        <v>4343</v>
      </c>
      <c r="F45" s="86">
        <v>5222</v>
      </c>
      <c r="G45" s="83" t="s">
        <v>54</v>
      </c>
      <c r="H45" s="120">
        <v>113</v>
      </c>
      <c r="I45" s="82">
        <v>-25</v>
      </c>
      <c r="J45" s="90">
        <f t="shared" si="2"/>
        <v>88</v>
      </c>
    </row>
    <row r="46" spans="1:10" ht="12" customHeight="1">
      <c r="A46" s="171" t="s">
        <v>37</v>
      </c>
      <c r="B46" s="105" t="s">
        <v>109</v>
      </c>
      <c r="C46" s="68"/>
      <c r="D46" s="69"/>
      <c r="E46" s="86">
        <v>6171</v>
      </c>
      <c r="F46" s="86">
        <v>5171</v>
      </c>
      <c r="G46" s="83"/>
      <c r="H46" s="120">
        <v>2615</v>
      </c>
      <c r="I46" s="82">
        <v>-181.5</v>
      </c>
      <c r="J46" s="90">
        <f t="shared" si="2"/>
        <v>2433.5</v>
      </c>
    </row>
    <row r="47" spans="1:10" ht="12" customHeight="1">
      <c r="A47" s="198" t="s">
        <v>41</v>
      </c>
      <c r="B47" s="105" t="s">
        <v>76</v>
      </c>
      <c r="C47" s="68"/>
      <c r="D47" s="69"/>
      <c r="E47" s="61">
        <v>6171</v>
      </c>
      <c r="F47" s="61">
        <v>5134</v>
      </c>
      <c r="G47" s="69"/>
      <c r="H47" s="20">
        <v>20</v>
      </c>
      <c r="I47" s="82">
        <v>9</v>
      </c>
      <c r="J47" s="69">
        <f t="shared" si="2"/>
        <v>29</v>
      </c>
    </row>
    <row r="48" spans="1:10" ht="12" customHeight="1">
      <c r="A48" s="199"/>
      <c r="B48" s="105" t="s">
        <v>92</v>
      </c>
      <c r="C48" s="68"/>
      <c r="D48" s="69"/>
      <c r="E48" s="86">
        <v>6171</v>
      </c>
      <c r="F48" s="86">
        <v>5132</v>
      </c>
      <c r="G48" s="83"/>
      <c r="H48" s="120">
        <v>25</v>
      </c>
      <c r="I48" s="82">
        <v>-9</v>
      </c>
      <c r="J48" s="90">
        <f t="shared" si="2"/>
        <v>16</v>
      </c>
    </row>
    <row r="49" spans="1:10" ht="12.75" customHeight="1">
      <c r="A49" s="194" t="s">
        <v>42</v>
      </c>
      <c r="B49" s="160" t="s">
        <v>97</v>
      </c>
      <c r="C49" s="146" t="s">
        <v>39</v>
      </c>
      <c r="D49" s="147"/>
      <c r="E49" s="148">
        <v>5311</v>
      </c>
      <c r="F49" s="148">
        <v>5169</v>
      </c>
      <c r="G49" s="149" t="s">
        <v>77</v>
      </c>
      <c r="H49" s="158">
        <v>0</v>
      </c>
      <c r="I49" s="161">
        <v>200</v>
      </c>
      <c r="J49" s="152">
        <f t="shared" si="2"/>
        <v>200</v>
      </c>
    </row>
    <row r="50" spans="1:10" ht="12.75" customHeight="1">
      <c r="A50" s="195"/>
      <c r="B50" s="105" t="s">
        <v>78</v>
      </c>
      <c r="C50" s="69"/>
      <c r="D50" s="69"/>
      <c r="E50" s="86">
        <v>4357</v>
      </c>
      <c r="F50" s="86">
        <v>5222</v>
      </c>
      <c r="G50" s="83" t="s">
        <v>40</v>
      </c>
      <c r="H50" s="79">
        <v>631.32</v>
      </c>
      <c r="I50" s="21">
        <v>-200</v>
      </c>
      <c r="J50" s="90">
        <f t="shared" si="2"/>
        <v>431.32000000000005</v>
      </c>
    </row>
    <row r="51" spans="1:10" ht="12.75" customHeight="1">
      <c r="A51" s="194" t="s">
        <v>43</v>
      </c>
      <c r="B51" s="179" t="s">
        <v>80</v>
      </c>
      <c r="C51" s="109"/>
      <c r="D51" s="116"/>
      <c r="E51" s="118">
        <v>4379</v>
      </c>
      <c r="F51" s="118">
        <v>5221</v>
      </c>
      <c r="G51" s="119" t="s">
        <v>79</v>
      </c>
      <c r="H51" s="120">
        <v>0</v>
      </c>
      <c r="I51" s="94">
        <v>10</v>
      </c>
      <c r="J51" s="90">
        <f t="shared" si="2"/>
        <v>10</v>
      </c>
    </row>
    <row r="52" spans="1:10" ht="12.75" customHeight="1">
      <c r="A52" s="196"/>
      <c r="B52" s="179" t="s">
        <v>82</v>
      </c>
      <c r="C52" s="109"/>
      <c r="D52" s="116"/>
      <c r="E52" s="118">
        <v>4351</v>
      </c>
      <c r="F52" s="118">
        <v>5221</v>
      </c>
      <c r="G52" s="119" t="s">
        <v>81</v>
      </c>
      <c r="H52" s="120">
        <v>0</v>
      </c>
      <c r="I52" s="94">
        <v>30</v>
      </c>
      <c r="J52" s="90">
        <f t="shared" si="2"/>
        <v>30</v>
      </c>
    </row>
    <row r="53" spans="1:10" ht="12.75" customHeight="1">
      <c r="A53" s="195"/>
      <c r="B53" s="105" t="s">
        <v>110</v>
      </c>
      <c r="C53" s="69"/>
      <c r="D53" s="69"/>
      <c r="E53" s="86">
        <v>4399</v>
      </c>
      <c r="F53" s="86">
        <v>5222</v>
      </c>
      <c r="G53" s="83" t="s">
        <v>40</v>
      </c>
      <c r="H53" s="79">
        <v>40</v>
      </c>
      <c r="I53" s="21">
        <v>-40</v>
      </c>
      <c r="J53" s="90">
        <f t="shared" si="2"/>
        <v>0</v>
      </c>
    </row>
    <row r="54" spans="1:10" ht="12.75" customHeight="1">
      <c r="A54" s="194" t="s">
        <v>55</v>
      </c>
      <c r="B54" s="105" t="s">
        <v>84</v>
      </c>
      <c r="C54" s="69"/>
      <c r="D54" s="69"/>
      <c r="E54" s="86">
        <v>5512</v>
      </c>
      <c r="F54" s="86">
        <v>5171</v>
      </c>
      <c r="G54" s="83" t="s">
        <v>83</v>
      </c>
      <c r="H54" s="79">
        <v>79</v>
      </c>
      <c r="I54" s="21">
        <v>50</v>
      </c>
      <c r="J54" s="90">
        <f t="shared" si="2"/>
        <v>129</v>
      </c>
    </row>
    <row r="55" spans="1:10" ht="12.75" customHeight="1">
      <c r="A55" s="195"/>
      <c r="B55" s="105" t="s">
        <v>100</v>
      </c>
      <c r="C55" s="69"/>
      <c r="D55" s="69"/>
      <c r="E55" s="86">
        <v>5212</v>
      </c>
      <c r="F55" s="86">
        <v>5169</v>
      </c>
      <c r="G55" s="83"/>
      <c r="H55" s="79">
        <v>195</v>
      </c>
      <c r="I55" s="21">
        <v>-50</v>
      </c>
      <c r="J55" s="90">
        <f t="shared" si="2"/>
        <v>145</v>
      </c>
    </row>
    <row r="56" spans="1:10" ht="12.75" customHeight="1">
      <c r="A56" s="194" t="s">
        <v>44</v>
      </c>
      <c r="B56" s="105" t="s">
        <v>125</v>
      </c>
      <c r="C56" s="69"/>
      <c r="D56" s="69"/>
      <c r="E56" s="86">
        <v>3314</v>
      </c>
      <c r="F56" s="86">
        <v>5152</v>
      </c>
      <c r="G56" s="83" t="s">
        <v>86</v>
      </c>
      <c r="H56" s="79">
        <v>100</v>
      </c>
      <c r="I56" s="21">
        <v>6</v>
      </c>
      <c r="J56" s="90">
        <f t="shared" si="2"/>
        <v>106</v>
      </c>
    </row>
    <row r="57" spans="1:10" ht="12.75" customHeight="1">
      <c r="A57" s="195"/>
      <c r="B57" s="105" t="s">
        <v>126</v>
      </c>
      <c r="C57" s="69"/>
      <c r="D57" s="69"/>
      <c r="E57" s="86">
        <v>3314</v>
      </c>
      <c r="F57" s="86">
        <v>5154</v>
      </c>
      <c r="G57" s="83" t="s">
        <v>86</v>
      </c>
      <c r="H57" s="79">
        <v>54</v>
      </c>
      <c r="I57" s="21">
        <v>-6</v>
      </c>
      <c r="J57" s="90">
        <f t="shared" si="2"/>
        <v>48</v>
      </c>
    </row>
    <row r="58" spans="1:10" ht="12.75" customHeight="1">
      <c r="A58" s="194" t="s">
        <v>45</v>
      </c>
      <c r="B58" s="97" t="s">
        <v>99</v>
      </c>
      <c r="C58" s="106"/>
      <c r="D58" s="106"/>
      <c r="E58" s="76">
        <v>3399</v>
      </c>
      <c r="F58" s="76">
        <v>5173</v>
      </c>
      <c r="G58" s="107" t="s">
        <v>98</v>
      </c>
      <c r="H58" s="78">
        <v>25</v>
      </c>
      <c r="I58" s="108">
        <v>12</v>
      </c>
      <c r="J58" s="89">
        <f t="shared" si="2"/>
        <v>37</v>
      </c>
    </row>
    <row r="59" spans="1:10" ht="12.75" customHeight="1">
      <c r="A59" s="196"/>
      <c r="B59" s="97" t="s">
        <v>101</v>
      </c>
      <c r="C59" s="106"/>
      <c r="D59" s="106"/>
      <c r="E59" s="76">
        <v>3399</v>
      </c>
      <c r="F59" s="76">
        <v>5169</v>
      </c>
      <c r="G59" s="107" t="s">
        <v>98</v>
      </c>
      <c r="H59" s="78">
        <v>50</v>
      </c>
      <c r="I59" s="108">
        <v>-5.5</v>
      </c>
      <c r="J59" s="89">
        <f t="shared" si="2"/>
        <v>44.5</v>
      </c>
    </row>
    <row r="60" spans="1:10" ht="12.75" customHeight="1">
      <c r="A60" s="195"/>
      <c r="B60" s="97" t="s">
        <v>102</v>
      </c>
      <c r="C60" s="106"/>
      <c r="D60" s="106"/>
      <c r="E60" s="76">
        <v>3399</v>
      </c>
      <c r="F60" s="76">
        <v>5175</v>
      </c>
      <c r="G60" s="107" t="s">
        <v>98</v>
      </c>
      <c r="H60" s="78">
        <v>94</v>
      </c>
      <c r="I60" s="108">
        <v>-6.5</v>
      </c>
      <c r="J60" s="89">
        <f t="shared" si="2"/>
        <v>87.5</v>
      </c>
    </row>
    <row r="61" spans="1:10" ht="12.75" customHeight="1">
      <c r="A61" s="194" t="s">
        <v>46</v>
      </c>
      <c r="B61" s="166" t="s">
        <v>103</v>
      </c>
      <c r="C61" s="163" t="s">
        <v>39</v>
      </c>
      <c r="D61" s="164"/>
      <c r="E61" s="167">
        <v>3316</v>
      </c>
      <c r="F61" s="167">
        <v>5021</v>
      </c>
      <c r="G61" s="168"/>
      <c r="H61" s="150">
        <v>0</v>
      </c>
      <c r="I61" s="169">
        <v>9</v>
      </c>
      <c r="J61" s="170">
        <f t="shared" si="2"/>
        <v>9</v>
      </c>
    </row>
    <row r="62" spans="1:10" ht="12.75" customHeight="1">
      <c r="A62" s="195"/>
      <c r="B62" s="88" t="s">
        <v>111</v>
      </c>
      <c r="C62" s="69"/>
      <c r="D62" s="69"/>
      <c r="E62" s="86">
        <v>3316</v>
      </c>
      <c r="F62" s="86">
        <v>5169</v>
      </c>
      <c r="G62" s="119"/>
      <c r="H62" s="78">
        <v>68</v>
      </c>
      <c r="I62" s="95">
        <v>-9</v>
      </c>
      <c r="J62" s="89">
        <f t="shared" si="2"/>
        <v>59</v>
      </c>
    </row>
    <row r="63" spans="1:10" ht="12.75" customHeight="1">
      <c r="A63" s="191" t="s">
        <v>48</v>
      </c>
      <c r="B63" s="105" t="s">
        <v>127</v>
      </c>
      <c r="C63" s="69"/>
      <c r="D63" s="69"/>
      <c r="E63" s="86">
        <v>4379</v>
      </c>
      <c r="F63" s="76">
        <v>5137</v>
      </c>
      <c r="G63" s="186" t="s">
        <v>122</v>
      </c>
      <c r="H63" s="78">
        <v>0</v>
      </c>
      <c r="I63" s="187">
        <v>6</v>
      </c>
      <c r="J63" s="89">
        <f t="shared" si="2"/>
        <v>6</v>
      </c>
    </row>
    <row r="64" spans="1:10" ht="12.75" customHeight="1">
      <c r="A64" s="191"/>
      <c r="B64" s="105" t="s">
        <v>128</v>
      </c>
      <c r="C64" s="69"/>
      <c r="D64" s="69"/>
      <c r="E64" s="86">
        <v>4379</v>
      </c>
      <c r="F64" s="76">
        <v>5021</v>
      </c>
      <c r="G64" s="186" t="s">
        <v>122</v>
      </c>
      <c r="H64" s="78">
        <v>62</v>
      </c>
      <c r="I64" s="187">
        <v>-4</v>
      </c>
      <c r="J64" s="89">
        <f t="shared" si="2"/>
        <v>58</v>
      </c>
    </row>
    <row r="65" spans="1:10" ht="12.75" customHeight="1">
      <c r="A65" s="191"/>
      <c r="B65" s="69" t="s">
        <v>129</v>
      </c>
      <c r="C65" s="69"/>
      <c r="D65" s="69"/>
      <c r="E65" s="86">
        <v>4379</v>
      </c>
      <c r="F65" s="76">
        <v>5031</v>
      </c>
      <c r="G65" s="186" t="s">
        <v>122</v>
      </c>
      <c r="H65" s="78">
        <v>12</v>
      </c>
      <c r="I65" s="187">
        <v>-1</v>
      </c>
      <c r="J65" s="89">
        <f t="shared" si="2"/>
        <v>11</v>
      </c>
    </row>
    <row r="66" spans="1:10" ht="12.75" customHeight="1">
      <c r="A66" s="191"/>
      <c r="B66" s="105" t="s">
        <v>130</v>
      </c>
      <c r="C66" s="69"/>
      <c r="D66" s="69"/>
      <c r="E66" s="86">
        <v>4379</v>
      </c>
      <c r="F66" s="76">
        <v>5032</v>
      </c>
      <c r="G66" s="186" t="s">
        <v>122</v>
      </c>
      <c r="H66" s="78">
        <v>4</v>
      </c>
      <c r="I66" s="187">
        <v>-1</v>
      </c>
      <c r="J66" s="89">
        <f t="shared" si="2"/>
        <v>3</v>
      </c>
    </row>
    <row r="67" spans="1:10" ht="11.25" customHeight="1">
      <c r="A67" s="9"/>
      <c r="B67" s="10"/>
      <c r="C67" s="7"/>
      <c r="D67" s="7"/>
      <c r="E67" s="47"/>
      <c r="F67" s="85" t="s">
        <v>47</v>
      </c>
      <c r="G67" s="24"/>
      <c r="H67" s="11">
        <f>SUM(H34:H66)</f>
        <v>10673.32</v>
      </c>
      <c r="I67" s="25">
        <f>SUM(I34:I66)</f>
        <v>-181.5</v>
      </c>
      <c r="J67" s="11">
        <f>SUM(J34:J66)</f>
        <v>10491.82</v>
      </c>
    </row>
    <row r="68" spans="1:11" ht="12.75" customHeight="1">
      <c r="A68" s="73" t="s">
        <v>30</v>
      </c>
      <c r="B68" s="10"/>
      <c r="C68" s="7"/>
      <c r="D68" s="7"/>
      <c r="E68" s="13"/>
      <c r="F68" s="10"/>
      <c r="G68" s="10"/>
      <c r="H68" s="12"/>
      <c r="I68" s="12"/>
      <c r="J68" s="72"/>
      <c r="K68" s="10"/>
    </row>
    <row r="69" spans="1:11" ht="12.75" customHeight="1">
      <c r="A69" s="110" t="s">
        <v>8</v>
      </c>
      <c r="B69" s="105" t="s">
        <v>85</v>
      </c>
      <c r="C69" s="109"/>
      <c r="D69" s="180"/>
      <c r="E69" s="86">
        <v>6171</v>
      </c>
      <c r="F69" s="86">
        <v>6121</v>
      </c>
      <c r="G69" s="83"/>
      <c r="H69" s="120">
        <v>618.5</v>
      </c>
      <c r="I69" s="82">
        <v>181.5</v>
      </c>
      <c r="J69" s="90">
        <f>H69+I69</f>
        <v>800</v>
      </c>
      <c r="K69" s="10"/>
    </row>
    <row r="70" spans="1:10" ht="11.25" customHeight="1">
      <c r="A70" s="17"/>
      <c r="B70" s="14"/>
      <c r="C70" s="17"/>
      <c r="D70" s="17"/>
      <c r="E70" s="15"/>
      <c r="F70" s="77" t="s">
        <v>22</v>
      </c>
      <c r="G70" s="49"/>
      <c r="H70" s="16">
        <f>SUM(H69:H69)</f>
        <v>618.5</v>
      </c>
      <c r="I70" s="22">
        <f>SUM(I69:I69)</f>
        <v>181.5</v>
      </c>
      <c r="J70" s="16">
        <f>SUM(J69:J69)</f>
        <v>800</v>
      </c>
    </row>
    <row r="71" spans="1:10" ht="11.25" customHeight="1">
      <c r="A71" s="17"/>
      <c r="B71" s="14"/>
      <c r="C71" s="17"/>
      <c r="D71" s="17"/>
      <c r="E71" s="15"/>
      <c r="F71" s="15"/>
      <c r="G71" s="71"/>
      <c r="H71" s="32"/>
      <c r="I71" s="22"/>
      <c r="J71" s="16"/>
    </row>
    <row r="72" spans="2:10" ht="11.25" customHeight="1">
      <c r="B72" s="23" t="s">
        <v>58</v>
      </c>
      <c r="C72" s="7"/>
      <c r="D72" s="7"/>
      <c r="E72" s="48" t="s">
        <v>9</v>
      </c>
      <c r="F72" s="53"/>
      <c r="G72" s="46"/>
      <c r="H72" s="21"/>
      <c r="I72" s="21">
        <f>I29</f>
        <v>432.93999999999994</v>
      </c>
      <c r="J72" s="21"/>
    </row>
    <row r="73" spans="2:9" ht="11.25" customHeight="1">
      <c r="B73" s="10"/>
      <c r="C73" s="7"/>
      <c r="D73" s="7"/>
      <c r="E73" s="40" t="s">
        <v>16</v>
      </c>
      <c r="F73" s="52"/>
      <c r="G73" s="49"/>
      <c r="H73" s="21"/>
      <c r="I73" s="21">
        <f>I67+I30</f>
        <v>251.43999999999994</v>
      </c>
    </row>
    <row r="74" spans="2:10" ht="11.25" customHeight="1">
      <c r="B74" s="10"/>
      <c r="C74" s="7"/>
      <c r="D74" s="7"/>
      <c r="E74" s="9" t="s">
        <v>14</v>
      </c>
      <c r="F74" s="10"/>
      <c r="G74" s="47"/>
      <c r="H74" s="42"/>
      <c r="I74" s="21">
        <f>I70</f>
        <v>181.5</v>
      </c>
      <c r="J74" s="20"/>
    </row>
    <row r="75" spans="2:10" ht="11.25" customHeight="1">
      <c r="B75" s="10"/>
      <c r="C75" s="7"/>
      <c r="D75" s="7"/>
      <c r="E75" s="40" t="s">
        <v>23</v>
      </c>
      <c r="F75" s="52"/>
      <c r="G75" s="49"/>
      <c r="H75" s="42"/>
      <c r="I75" s="21">
        <f>I73+I74</f>
        <v>432.93999999999994</v>
      </c>
      <c r="J75" s="20"/>
    </row>
    <row r="76" spans="2:10" ht="11.25" customHeight="1">
      <c r="B76" s="10"/>
      <c r="C76" s="7"/>
      <c r="D76" s="7"/>
      <c r="E76" s="50" t="s">
        <v>15</v>
      </c>
      <c r="F76" s="10"/>
      <c r="G76" s="47"/>
      <c r="H76" s="43"/>
      <c r="I76" s="21">
        <f>I72-I75</f>
        <v>0</v>
      </c>
      <c r="J76" s="20"/>
    </row>
    <row r="77" spans="2:10" ht="11.25" customHeight="1">
      <c r="B77" s="10"/>
      <c r="C77" s="7"/>
      <c r="D77" s="7"/>
      <c r="E77" s="41" t="s">
        <v>31</v>
      </c>
      <c r="F77" s="52"/>
      <c r="G77" s="49"/>
      <c r="H77" s="43"/>
      <c r="I77" s="21">
        <v>0</v>
      </c>
      <c r="J77" s="20"/>
    </row>
    <row r="78" spans="5:10" ht="11.25" customHeight="1">
      <c r="E78" s="80" t="s">
        <v>38</v>
      </c>
      <c r="G78" s="10"/>
      <c r="H78" s="140">
        <v>43328</v>
      </c>
      <c r="I78" s="8"/>
      <c r="J78" s="140">
        <v>43348</v>
      </c>
    </row>
    <row r="79" spans="2:10" ht="11.25" customHeight="1">
      <c r="B79" s="23" t="s">
        <v>59</v>
      </c>
      <c r="C79" s="7"/>
      <c r="D79" s="7"/>
      <c r="E79" s="51" t="s">
        <v>13</v>
      </c>
      <c r="F79" s="53"/>
      <c r="G79" s="46"/>
      <c r="H79" s="141">
        <v>558308.7</v>
      </c>
      <c r="I79" s="94">
        <f>I72</f>
        <v>432.93999999999994</v>
      </c>
      <c r="J79" s="94">
        <f>H79+I79</f>
        <v>558741.6399999999</v>
      </c>
    </row>
    <row r="80" spans="2:10" ht="11.25" customHeight="1">
      <c r="B80" s="10"/>
      <c r="C80" s="7"/>
      <c r="D80" s="7"/>
      <c r="E80" s="40" t="s">
        <v>16</v>
      </c>
      <c r="F80" s="52"/>
      <c r="G80" s="49"/>
      <c r="H80" s="142">
        <v>354788.63</v>
      </c>
      <c r="I80" s="94">
        <f>I73</f>
        <v>251.43999999999994</v>
      </c>
      <c r="J80" s="90">
        <f>H80+I80</f>
        <v>355040.07</v>
      </c>
    </row>
    <row r="81" spans="2:10" ht="11.25" customHeight="1">
      <c r="B81" s="10"/>
      <c r="C81" s="7"/>
      <c r="D81" s="7"/>
      <c r="E81" s="9" t="s">
        <v>14</v>
      </c>
      <c r="F81" s="10"/>
      <c r="G81" s="47"/>
      <c r="H81" s="142">
        <v>241996.81</v>
      </c>
      <c r="I81" s="94">
        <f>I70</f>
        <v>181.5</v>
      </c>
      <c r="J81" s="90">
        <f>H81+I81</f>
        <v>242178.31</v>
      </c>
    </row>
    <row r="82" spans="2:10" ht="11.25" customHeight="1">
      <c r="B82" s="3" t="s">
        <v>96</v>
      </c>
      <c r="E82" s="41" t="s">
        <v>24</v>
      </c>
      <c r="F82" s="52"/>
      <c r="G82" s="49"/>
      <c r="H82" s="94">
        <f>SUM(H80:H81)</f>
        <v>596785.44</v>
      </c>
      <c r="I82" s="94">
        <f>SUM(I80:I81)</f>
        <v>432.93999999999994</v>
      </c>
      <c r="J82" s="94">
        <f>SUM(J80:J81)</f>
        <v>597218.38</v>
      </c>
    </row>
    <row r="83" spans="5:10" ht="11.25" customHeight="1">
      <c r="E83" s="9" t="s">
        <v>17</v>
      </c>
      <c r="F83" s="10"/>
      <c r="G83" s="47"/>
      <c r="H83" s="90">
        <f>H79-H82</f>
        <v>-38476.73999999999</v>
      </c>
      <c r="I83" s="94">
        <f>I79-I82</f>
        <v>0</v>
      </c>
      <c r="J83" s="90">
        <f>J79-J82</f>
        <v>-38476.74000000011</v>
      </c>
    </row>
    <row r="84" spans="5:10" ht="11.25" customHeight="1">
      <c r="E84" s="41" t="s">
        <v>25</v>
      </c>
      <c r="F84" s="52"/>
      <c r="G84" s="49"/>
      <c r="H84" s="143">
        <v>38476.74</v>
      </c>
      <c r="I84" s="94">
        <f>I77</f>
        <v>0</v>
      </c>
      <c r="J84" s="94">
        <f>H84+I84</f>
        <v>38476.74</v>
      </c>
    </row>
    <row r="85" spans="8:10" ht="11.25" customHeight="1">
      <c r="H85" s="144" t="s">
        <v>52</v>
      </c>
      <c r="I85" s="8"/>
      <c r="J85" s="8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</sheetData>
  <sheetProtection/>
  <mergeCells count="24">
    <mergeCell ref="A58:A60"/>
    <mergeCell ref="A61:A62"/>
    <mergeCell ref="A54:A55"/>
    <mergeCell ref="A56:A57"/>
    <mergeCell ref="A47:A48"/>
    <mergeCell ref="A51:A53"/>
    <mergeCell ref="A38:A40"/>
    <mergeCell ref="A41:A42"/>
    <mergeCell ref="F2:F3"/>
    <mergeCell ref="A49:A50"/>
    <mergeCell ref="A13:A16"/>
    <mergeCell ref="A17:A20"/>
    <mergeCell ref="A21:A24"/>
    <mergeCell ref="A25:A28"/>
    <mergeCell ref="A63:A66"/>
    <mergeCell ref="G2:G3"/>
    <mergeCell ref="A34:A35"/>
    <mergeCell ref="A5:A8"/>
    <mergeCell ref="A43:A45"/>
    <mergeCell ref="B2:B3"/>
    <mergeCell ref="A9:A10"/>
    <mergeCell ref="A11:A12"/>
    <mergeCell ref="E2:E3"/>
    <mergeCell ref="A36:A37"/>
  </mergeCells>
  <conditionalFormatting sqref="B1:B2">
    <cfRule type="expression" priority="16" dxfId="63" stopIfTrue="1">
      <formula>$L1="Z"</formula>
    </cfRule>
    <cfRule type="expression" priority="17" dxfId="64" stopIfTrue="1">
      <formula>$L1="T"</formula>
    </cfRule>
    <cfRule type="expression" priority="18" dxfId="65" stopIfTrue="1">
      <formula>$L1="Y"</formula>
    </cfRule>
  </conditionalFormatting>
  <conditionalFormatting sqref="B2">
    <cfRule type="expression" priority="13" dxfId="63" stopIfTrue="1">
      <formula>$L2="Z"</formula>
    </cfRule>
    <cfRule type="expression" priority="14" dxfId="64" stopIfTrue="1">
      <formula>$L2="T"</formula>
    </cfRule>
    <cfRule type="expression" priority="15" dxfId="65" stopIfTrue="1">
      <formula>$L2="Y"</formula>
    </cfRule>
  </conditionalFormatting>
  <conditionalFormatting sqref="C29:D31">
    <cfRule type="expression" priority="10" dxfId="63" stopIfTrue="1">
      <formula>#REF!="Z"</formula>
    </cfRule>
    <cfRule type="expression" priority="11" dxfId="64" stopIfTrue="1">
      <formula>#REF!="T"</formula>
    </cfRule>
    <cfRule type="expression" priority="12" dxfId="65" stopIfTrue="1">
      <formula>#REF!="Y"</formula>
    </cfRule>
  </conditionalFormatting>
  <conditionalFormatting sqref="H79">
    <cfRule type="expression" priority="7" dxfId="63" stopIfTrue="1">
      <formula>$J79="Z"</formula>
    </cfRule>
    <cfRule type="expression" priority="8" dxfId="64" stopIfTrue="1">
      <formula>$J79="T"</formula>
    </cfRule>
    <cfRule type="expression" priority="9" dxfId="65" stopIfTrue="1">
      <formula>$J79="Y"</formula>
    </cfRule>
  </conditionalFormatting>
  <conditionalFormatting sqref="H80">
    <cfRule type="expression" priority="4" dxfId="63" stopIfTrue="1">
      <formula>$J80="Z"</formula>
    </cfRule>
    <cfRule type="expression" priority="5" dxfId="64" stopIfTrue="1">
      <formula>$J80="T"</formula>
    </cfRule>
    <cfRule type="expression" priority="6" dxfId="65" stopIfTrue="1">
      <formula>$J80="Y"</formula>
    </cfRule>
  </conditionalFormatting>
  <conditionalFormatting sqref="H81">
    <cfRule type="expression" priority="1" dxfId="63" stopIfTrue="1">
      <formula>$J81="Z"</formula>
    </cfRule>
    <cfRule type="expression" priority="2" dxfId="64" stopIfTrue="1">
      <formula>$J81="T"</formula>
    </cfRule>
    <cfRule type="expression" priority="3" dxfId="65" stopIfTrue="1">
      <formula>$J81="Y"</formula>
    </cfRule>
  </conditionalFormatting>
  <printOptions/>
  <pageMargins left="0.7086614173228347" right="0.3937007874015748" top="0.69" bottom="0.66" header="0.31496062992125984" footer="0.6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4">
      <selection activeCell="B22" sqref="B22:J22"/>
    </sheetView>
  </sheetViews>
  <sheetFormatPr defaultColWidth="9.00390625" defaultRowHeight="12.75"/>
  <cols>
    <col min="1" max="1" width="4.625" style="3" customWidth="1"/>
    <col min="2" max="2" width="69.00390625" style="3" customWidth="1"/>
    <col min="3" max="3" width="5.625" style="19" customWidth="1"/>
    <col min="4" max="4" width="10.125" style="19" customWidth="1"/>
    <col min="5" max="5" width="7.75390625" style="3" customWidth="1"/>
    <col min="6" max="6" width="10.125" style="3" customWidth="1"/>
    <col min="7" max="7" width="11.00390625" style="3" customWidth="1"/>
    <col min="8" max="8" width="11.375" style="3" customWidth="1"/>
    <col min="9" max="9" width="10.375" style="3" customWidth="1"/>
    <col min="10" max="13" width="11.75390625" style="3" customWidth="1"/>
    <col min="14" max="16384" width="9.125" style="3" customWidth="1"/>
  </cols>
  <sheetData>
    <row r="1" spans="1:10" ht="15">
      <c r="A1" s="26" t="s">
        <v>87</v>
      </c>
      <c r="B1" s="2"/>
      <c r="C1" s="18"/>
      <c r="D1" s="18"/>
      <c r="I1" s="2" t="s">
        <v>33</v>
      </c>
      <c r="J1" s="26"/>
    </row>
    <row r="2" spans="1:10" s="2" customFormat="1" ht="12.75">
      <c r="A2" s="4" t="s">
        <v>0</v>
      </c>
      <c r="B2" s="192" t="s">
        <v>10</v>
      </c>
      <c r="C2" s="4"/>
      <c r="D2" s="4" t="s">
        <v>18</v>
      </c>
      <c r="E2" s="192" t="s">
        <v>1</v>
      </c>
      <c r="F2" s="192" t="s">
        <v>2</v>
      </c>
      <c r="G2" s="192" t="s">
        <v>3</v>
      </c>
      <c r="H2" s="4" t="s">
        <v>4</v>
      </c>
      <c r="I2" s="4" t="s">
        <v>12</v>
      </c>
      <c r="J2" s="4" t="s">
        <v>5</v>
      </c>
    </row>
    <row r="3" spans="1:10" s="2" customFormat="1" ht="12.75">
      <c r="A3" s="5" t="s">
        <v>6</v>
      </c>
      <c r="B3" s="193"/>
      <c r="C3" s="5"/>
      <c r="D3" s="5" t="s">
        <v>19</v>
      </c>
      <c r="E3" s="193"/>
      <c r="F3" s="193"/>
      <c r="G3" s="193"/>
      <c r="H3" s="5" t="s">
        <v>7</v>
      </c>
      <c r="I3" s="5" t="s">
        <v>88</v>
      </c>
      <c r="J3" s="5" t="s">
        <v>7</v>
      </c>
    </row>
    <row r="4" spans="1:10" ht="12.75">
      <c r="A4" s="63" t="s">
        <v>53</v>
      </c>
      <c r="B4" s="52"/>
      <c r="C4" s="64"/>
      <c r="D4" s="64"/>
      <c r="E4" s="64"/>
      <c r="F4" s="64"/>
      <c r="G4" s="64"/>
      <c r="H4" s="64"/>
      <c r="I4" s="65"/>
      <c r="J4" s="130"/>
    </row>
    <row r="5" spans="1:10" ht="12.75">
      <c r="A5" s="96" t="s">
        <v>8</v>
      </c>
      <c r="B5" s="127" t="s">
        <v>153</v>
      </c>
      <c r="C5" s="110"/>
      <c r="D5" s="117"/>
      <c r="E5" s="110">
        <v>3412</v>
      </c>
      <c r="F5" s="110">
        <v>2111</v>
      </c>
      <c r="G5" s="117" t="s">
        <v>61</v>
      </c>
      <c r="H5" s="128">
        <v>750</v>
      </c>
      <c r="I5" s="129">
        <v>450</v>
      </c>
      <c r="J5" s="130">
        <f>H5+I5</f>
        <v>1200</v>
      </c>
    </row>
    <row r="6" spans="1:10" ht="12.75">
      <c r="A6" s="188"/>
      <c r="B6" s="127" t="s">
        <v>154</v>
      </c>
      <c r="C6" s="110"/>
      <c r="D6" s="117"/>
      <c r="E6" s="110">
        <v>3429</v>
      </c>
      <c r="F6" s="110">
        <v>2111</v>
      </c>
      <c r="G6" s="117" t="s">
        <v>63</v>
      </c>
      <c r="H6" s="128">
        <v>300</v>
      </c>
      <c r="I6" s="129">
        <v>200</v>
      </c>
      <c r="J6" s="130">
        <f>H6+I6</f>
        <v>500</v>
      </c>
    </row>
    <row r="7" spans="1:10" ht="12.75">
      <c r="A7" s="139"/>
      <c r="B7" s="131" t="s">
        <v>155</v>
      </c>
      <c r="C7" s="132"/>
      <c r="D7" s="133"/>
      <c r="E7" s="134">
        <v>3412</v>
      </c>
      <c r="F7" s="134">
        <v>5137</v>
      </c>
      <c r="G7" s="189" t="s">
        <v>156</v>
      </c>
      <c r="H7" s="135">
        <v>20</v>
      </c>
      <c r="I7" s="136">
        <v>130</v>
      </c>
      <c r="J7" s="130">
        <f>H7+I7</f>
        <v>150</v>
      </c>
    </row>
    <row r="8" spans="1:10" ht="12.75">
      <c r="A8" s="139"/>
      <c r="B8" s="131" t="s">
        <v>157</v>
      </c>
      <c r="C8" s="132"/>
      <c r="D8" s="133"/>
      <c r="E8" s="134">
        <v>3412</v>
      </c>
      <c r="F8" s="134">
        <v>5139</v>
      </c>
      <c r="G8" s="189" t="s">
        <v>156</v>
      </c>
      <c r="H8" s="135">
        <v>20</v>
      </c>
      <c r="I8" s="136">
        <v>100</v>
      </c>
      <c r="J8" s="130">
        <f>H8+I8</f>
        <v>120</v>
      </c>
    </row>
    <row r="9" spans="1:10" ht="12.75">
      <c r="A9" s="137"/>
      <c r="B9" s="138" t="s">
        <v>158</v>
      </c>
      <c r="C9" s="132"/>
      <c r="D9" s="133"/>
      <c r="E9" s="134">
        <v>3412</v>
      </c>
      <c r="F9" s="134">
        <v>5171</v>
      </c>
      <c r="G9" s="189" t="s">
        <v>156</v>
      </c>
      <c r="H9" s="135">
        <v>105</v>
      </c>
      <c r="I9" s="136">
        <v>420</v>
      </c>
      <c r="J9" s="130">
        <f>H9+I9</f>
        <v>525</v>
      </c>
    </row>
    <row r="10" spans="1:10" s="8" customFormat="1" ht="12.75">
      <c r="A10" s="27"/>
      <c r="C10" s="29"/>
      <c r="D10" s="29"/>
      <c r="E10" s="14"/>
      <c r="F10" s="30" t="s">
        <v>9</v>
      </c>
      <c r="G10" s="31"/>
      <c r="H10" s="32">
        <f>H5+H6</f>
        <v>1050</v>
      </c>
      <c r="I10" s="38">
        <f>I5+I6</f>
        <v>650</v>
      </c>
      <c r="J10" s="32">
        <f>J5+J6</f>
        <v>1700</v>
      </c>
    </row>
    <row r="11" spans="1:10" s="8" customFormat="1" ht="12.75">
      <c r="A11" s="27"/>
      <c r="B11" s="33" t="s">
        <v>36</v>
      </c>
      <c r="C11" s="29"/>
      <c r="D11" s="29"/>
      <c r="E11" s="14"/>
      <c r="F11" s="30" t="s">
        <v>16</v>
      </c>
      <c r="G11" s="31"/>
      <c r="H11" s="32">
        <f>H7+H8+H9</f>
        <v>145</v>
      </c>
      <c r="I11" s="38">
        <f>I7+I8+I9</f>
        <v>650</v>
      </c>
      <c r="J11" s="32">
        <f>J7+J8+J9</f>
        <v>795</v>
      </c>
    </row>
    <row r="12" spans="1:10" s="8" customFormat="1" ht="12.75">
      <c r="A12" s="27"/>
      <c r="B12" s="33"/>
      <c r="C12" s="29"/>
      <c r="D12" s="29"/>
      <c r="E12" s="14"/>
      <c r="F12" s="30" t="s">
        <v>49</v>
      </c>
      <c r="G12" s="31"/>
      <c r="H12" s="32">
        <v>0</v>
      </c>
      <c r="I12" s="38">
        <v>0</v>
      </c>
      <c r="J12" s="32">
        <f>H12+I12</f>
        <v>0</v>
      </c>
    </row>
    <row r="13" spans="1:10" ht="12.75">
      <c r="A13" s="9"/>
      <c r="B13" s="14"/>
      <c r="C13" s="17"/>
      <c r="D13" s="17"/>
      <c r="E13" s="14"/>
      <c r="F13" s="34" t="s">
        <v>17</v>
      </c>
      <c r="G13" s="35"/>
      <c r="H13" s="37">
        <f>H10-H11-H12</f>
        <v>905</v>
      </c>
      <c r="I13" s="36">
        <f>I10-I11-I12</f>
        <v>0</v>
      </c>
      <c r="J13" s="37">
        <f>J10-J11-J12</f>
        <v>905</v>
      </c>
    </row>
    <row r="14" spans="1:10" ht="12.75">
      <c r="A14" s="6" t="s">
        <v>50</v>
      </c>
      <c r="B14" s="10"/>
      <c r="C14" s="7"/>
      <c r="D14" s="7"/>
      <c r="E14" s="13"/>
      <c r="F14" s="10"/>
      <c r="G14" s="10"/>
      <c r="H14" s="12"/>
      <c r="I14" s="12"/>
      <c r="J14" s="66"/>
    </row>
    <row r="15" spans="1:10" ht="12.75">
      <c r="A15" s="202" t="s">
        <v>8</v>
      </c>
      <c r="B15" s="49" t="s">
        <v>131</v>
      </c>
      <c r="C15" s="68"/>
      <c r="D15" s="61"/>
      <c r="E15" s="61">
        <v>5512</v>
      </c>
      <c r="F15" s="61">
        <v>5222</v>
      </c>
      <c r="G15" s="81"/>
      <c r="H15" s="20">
        <v>15</v>
      </c>
      <c r="I15" s="21">
        <v>-15</v>
      </c>
      <c r="J15" s="20">
        <f>H15+I15</f>
        <v>0</v>
      </c>
    </row>
    <row r="16" spans="1:10" ht="12.75">
      <c r="A16" s="203"/>
      <c r="B16" s="49" t="s">
        <v>132</v>
      </c>
      <c r="C16" s="68"/>
      <c r="D16" s="61"/>
      <c r="E16" s="61">
        <v>5512</v>
      </c>
      <c r="F16" s="61">
        <v>5321</v>
      </c>
      <c r="G16" s="81"/>
      <c r="H16" s="20">
        <v>0</v>
      </c>
      <c r="I16" s="21">
        <v>15</v>
      </c>
      <c r="J16" s="20">
        <f>H16+I16</f>
        <v>15</v>
      </c>
    </row>
    <row r="17" spans="1:10" ht="12.75">
      <c r="A17" s="70" t="s">
        <v>11</v>
      </c>
      <c r="B17" s="49" t="s">
        <v>133</v>
      </c>
      <c r="C17" s="68"/>
      <c r="D17" s="61"/>
      <c r="E17" s="61">
        <v>3639</v>
      </c>
      <c r="F17" s="61">
        <v>5171</v>
      </c>
      <c r="G17" s="81"/>
      <c r="H17" s="20">
        <v>7</v>
      </c>
      <c r="I17" s="21">
        <v>-7</v>
      </c>
      <c r="J17" s="20">
        <f>H17+I17</f>
        <v>0</v>
      </c>
    </row>
    <row r="18" spans="1:10" ht="12.75">
      <c r="A18" s="200" t="s">
        <v>28</v>
      </c>
      <c r="B18" s="49" t="s">
        <v>151</v>
      </c>
      <c r="C18" s="68"/>
      <c r="D18" s="61"/>
      <c r="E18" s="61">
        <v>3612</v>
      </c>
      <c r="F18" s="61">
        <v>5163</v>
      </c>
      <c r="G18" s="81" t="s">
        <v>150</v>
      </c>
      <c r="H18" s="20">
        <v>15</v>
      </c>
      <c r="I18" s="21">
        <v>25</v>
      </c>
      <c r="J18" s="20">
        <f>H18+I18</f>
        <v>40</v>
      </c>
    </row>
    <row r="19" spans="1:10" ht="12.75">
      <c r="A19" s="201"/>
      <c r="B19" s="49" t="s">
        <v>152</v>
      </c>
      <c r="C19" s="68"/>
      <c r="D19" s="61"/>
      <c r="E19" s="61">
        <v>3612</v>
      </c>
      <c r="F19" s="61">
        <v>5169</v>
      </c>
      <c r="G19" s="81" t="s">
        <v>150</v>
      </c>
      <c r="H19" s="20">
        <v>800</v>
      </c>
      <c r="I19" s="21">
        <v>-25</v>
      </c>
      <c r="J19" s="20">
        <f>H19+I19</f>
        <v>775</v>
      </c>
    </row>
    <row r="20" spans="1:10" ht="12.75">
      <c r="A20" s="9"/>
      <c r="B20" s="10"/>
      <c r="C20" s="7"/>
      <c r="D20" s="7"/>
      <c r="E20" s="10"/>
      <c r="F20" s="85" t="s">
        <v>21</v>
      </c>
      <c r="G20" s="85"/>
      <c r="H20" s="20">
        <f>SUM(H15:H19)</f>
        <v>837</v>
      </c>
      <c r="I20" s="21">
        <f>SUM(I15:I19)</f>
        <v>-7</v>
      </c>
      <c r="J20" s="20">
        <f>SUM(J15:J19)</f>
        <v>830</v>
      </c>
    </row>
    <row r="21" spans="1:11" ht="12.75">
      <c r="A21" s="92" t="s">
        <v>30</v>
      </c>
      <c r="B21" s="10"/>
      <c r="C21" s="7"/>
      <c r="D21" s="7"/>
      <c r="E21" s="13"/>
      <c r="F21" s="10"/>
      <c r="G21" s="10"/>
      <c r="H21" s="12"/>
      <c r="I21" s="87"/>
      <c r="J21" s="72"/>
      <c r="K21" s="10"/>
    </row>
    <row r="22" spans="1:11" ht="12.75">
      <c r="A22" s="61" t="s">
        <v>8</v>
      </c>
      <c r="B22" s="49" t="s">
        <v>134</v>
      </c>
      <c r="C22" s="68"/>
      <c r="D22" s="61"/>
      <c r="E22" s="61">
        <v>3639</v>
      </c>
      <c r="F22" s="61">
        <v>6121</v>
      </c>
      <c r="G22" s="81"/>
      <c r="H22" s="20">
        <v>0</v>
      </c>
      <c r="I22" s="21">
        <v>7</v>
      </c>
      <c r="J22" s="20">
        <f>H22+I22</f>
        <v>7</v>
      </c>
      <c r="K22" s="10"/>
    </row>
    <row r="23" spans="1:10" ht="12.75">
      <c r="A23" s="17"/>
      <c r="B23" s="14"/>
      <c r="C23" s="17"/>
      <c r="D23" s="17"/>
      <c r="E23" s="15"/>
      <c r="F23" s="55"/>
      <c r="G23" s="67" t="s">
        <v>22</v>
      </c>
      <c r="H23" s="16">
        <f>H22</f>
        <v>0</v>
      </c>
      <c r="I23" s="22">
        <f>I22</f>
        <v>7</v>
      </c>
      <c r="J23" s="16">
        <f>J22</f>
        <v>7</v>
      </c>
    </row>
    <row r="24" spans="1:10" ht="12.75">
      <c r="A24" s="17"/>
      <c r="B24" s="14"/>
      <c r="C24" s="17"/>
      <c r="D24" s="17"/>
      <c r="E24" s="15"/>
      <c r="F24" s="58"/>
      <c r="G24" s="59"/>
      <c r="H24" s="60"/>
      <c r="I24" s="57"/>
      <c r="J24" s="56"/>
    </row>
    <row r="25" spans="2:10" ht="12.75">
      <c r="B25" s="23" t="s">
        <v>90</v>
      </c>
      <c r="C25" s="7"/>
      <c r="D25" s="7"/>
      <c r="E25" s="48" t="s">
        <v>9</v>
      </c>
      <c r="F25" s="53"/>
      <c r="G25" s="46"/>
      <c r="H25" s="42"/>
      <c r="I25" s="21">
        <f>I10</f>
        <v>650</v>
      </c>
      <c r="J25" s="20"/>
    </row>
    <row r="26" spans="2:10" ht="12.75">
      <c r="B26" s="10"/>
      <c r="C26" s="7"/>
      <c r="D26" s="7"/>
      <c r="E26" s="40" t="s">
        <v>16</v>
      </c>
      <c r="F26" s="52"/>
      <c r="G26" s="49"/>
      <c r="H26" s="42"/>
      <c r="I26" s="21">
        <f>I11+I20</f>
        <v>643</v>
      </c>
      <c r="J26" s="20"/>
    </row>
    <row r="27" spans="2:10" ht="12.75">
      <c r="B27" s="10"/>
      <c r="C27" s="7"/>
      <c r="D27" s="7"/>
      <c r="E27" s="9" t="s">
        <v>14</v>
      </c>
      <c r="F27" s="10"/>
      <c r="G27" s="47"/>
      <c r="H27" s="42"/>
      <c r="I27" s="21">
        <f>I23</f>
        <v>7</v>
      </c>
      <c r="J27" s="20"/>
    </row>
    <row r="28" spans="2:10" ht="12.75">
      <c r="B28" s="10"/>
      <c r="C28" s="7"/>
      <c r="D28" s="7"/>
      <c r="E28" s="40" t="s">
        <v>23</v>
      </c>
      <c r="F28" s="52"/>
      <c r="G28" s="49"/>
      <c r="H28" s="42"/>
      <c r="I28" s="21">
        <f>I26+I27</f>
        <v>650</v>
      </c>
      <c r="J28" s="20"/>
    </row>
    <row r="29" spans="2:10" ht="12.75">
      <c r="B29" s="10"/>
      <c r="C29" s="7"/>
      <c r="D29" s="7"/>
      <c r="E29" s="50" t="s">
        <v>15</v>
      </c>
      <c r="F29" s="10"/>
      <c r="G29" s="47"/>
      <c r="H29" s="43"/>
      <c r="I29" s="21">
        <f>I25-I28</f>
        <v>0</v>
      </c>
      <c r="J29" s="20"/>
    </row>
    <row r="30" spans="2:10" ht="12.75">
      <c r="B30" s="10"/>
      <c r="C30" s="7"/>
      <c r="D30" s="7"/>
      <c r="E30" s="41" t="s">
        <v>27</v>
      </c>
      <c r="F30" s="52"/>
      <c r="G30" s="49"/>
      <c r="H30" s="43"/>
      <c r="I30" s="21">
        <v>0</v>
      </c>
      <c r="J30" s="20"/>
    </row>
    <row r="31" spans="5:10" ht="12.75">
      <c r="E31" s="3" t="s">
        <v>26</v>
      </c>
      <c r="G31" s="10"/>
      <c r="H31" s="39">
        <v>43328</v>
      </c>
      <c r="J31" s="39">
        <v>43349</v>
      </c>
    </row>
    <row r="32" spans="2:10" ht="12.75">
      <c r="B32" s="23" t="s">
        <v>91</v>
      </c>
      <c r="C32" s="7"/>
      <c r="D32" s="7"/>
      <c r="E32" s="51" t="s">
        <v>13</v>
      </c>
      <c r="F32" s="53"/>
      <c r="G32" s="46"/>
      <c r="H32" s="44">
        <v>558308.7</v>
      </c>
      <c r="I32" s="21">
        <f>'RO č. 10 5.9.'!I79+I25</f>
        <v>1082.94</v>
      </c>
      <c r="J32" s="21">
        <f>H32+I32</f>
        <v>559391.6399999999</v>
      </c>
    </row>
    <row r="33" spans="2:10" ht="12.75">
      <c r="B33" s="10"/>
      <c r="C33" s="7"/>
      <c r="D33" s="7"/>
      <c r="E33" s="40" t="s">
        <v>16</v>
      </c>
      <c r="F33" s="52"/>
      <c r="G33" s="49"/>
      <c r="H33" s="45">
        <v>354788.63</v>
      </c>
      <c r="I33" s="21">
        <f>251.44+dodatek!I26</f>
        <v>894.44</v>
      </c>
      <c r="J33" s="20">
        <f>H33+I33</f>
        <v>355683.07</v>
      </c>
    </row>
    <row r="34" spans="2:10" ht="12.75">
      <c r="B34" s="10"/>
      <c r="C34" s="7"/>
      <c r="D34" s="7"/>
      <c r="E34" s="9" t="s">
        <v>14</v>
      </c>
      <c r="F34" s="10"/>
      <c r="G34" s="47"/>
      <c r="H34" s="45">
        <v>241996.81</v>
      </c>
      <c r="I34" s="21">
        <f>181.5+I27</f>
        <v>188.5</v>
      </c>
      <c r="J34" s="20">
        <f>H34+I34</f>
        <v>242185.31</v>
      </c>
    </row>
    <row r="35" spans="2:10" ht="12.75">
      <c r="B35" s="3" t="s">
        <v>89</v>
      </c>
      <c r="E35" s="41" t="s">
        <v>24</v>
      </c>
      <c r="F35" s="52"/>
      <c r="G35" s="49"/>
      <c r="H35" s="21">
        <f>SUM(H33:H34)</f>
        <v>596785.44</v>
      </c>
      <c r="I35" s="21">
        <f>SUM(I33:I34)</f>
        <v>1082.94</v>
      </c>
      <c r="J35" s="21">
        <f>SUM(J33:J34)</f>
        <v>597868.38</v>
      </c>
    </row>
    <row r="36" spans="5:11" ht="12.75">
      <c r="E36" s="9" t="s">
        <v>17</v>
      </c>
      <c r="F36" s="10"/>
      <c r="G36" s="47"/>
      <c r="H36" s="20">
        <f>H32-H35</f>
        <v>-38476.73999999999</v>
      </c>
      <c r="I36" s="21">
        <f>I32-I35</f>
        <v>0</v>
      </c>
      <c r="J36" s="20">
        <f>J32-J35</f>
        <v>-38476.74000000011</v>
      </c>
      <c r="K36" s="74"/>
    </row>
    <row r="37" spans="5:10" ht="12.75">
      <c r="E37" s="41" t="s">
        <v>25</v>
      </c>
      <c r="F37" s="52"/>
      <c r="G37" s="49"/>
      <c r="H37" s="54">
        <v>38476.74</v>
      </c>
      <c r="I37" s="21">
        <f>I30</f>
        <v>0</v>
      </c>
      <c r="J37" s="21">
        <f>H37+I37</f>
        <v>38476.74</v>
      </c>
    </row>
    <row r="40" ht="12.75">
      <c r="B40" s="75"/>
    </row>
  </sheetData>
  <sheetProtection/>
  <mergeCells count="6">
    <mergeCell ref="A18:A19"/>
    <mergeCell ref="B2:B3"/>
    <mergeCell ref="E2:E3"/>
    <mergeCell ref="F2:F3"/>
    <mergeCell ref="G2:G3"/>
    <mergeCell ref="A15:A16"/>
  </mergeCells>
  <conditionalFormatting sqref="B1:B2">
    <cfRule type="expression" priority="28" dxfId="63" stopIfTrue="1">
      <formula>$L1="Z"</formula>
    </cfRule>
    <cfRule type="expression" priority="29" dxfId="64" stopIfTrue="1">
      <formula>$L1="T"</formula>
    </cfRule>
    <cfRule type="expression" priority="30" dxfId="65" stopIfTrue="1">
      <formula>$L1="Y"</formula>
    </cfRule>
  </conditionalFormatting>
  <conditionalFormatting sqref="B2">
    <cfRule type="expression" priority="25" dxfId="63" stopIfTrue="1">
      <formula>$L2="Z"</formula>
    </cfRule>
    <cfRule type="expression" priority="26" dxfId="64" stopIfTrue="1">
      <formula>$L2="T"</formula>
    </cfRule>
    <cfRule type="expression" priority="27" dxfId="65" stopIfTrue="1">
      <formula>$L2="Y"</formula>
    </cfRule>
  </conditionalFormatting>
  <conditionalFormatting sqref="C10:D12">
    <cfRule type="expression" priority="22" dxfId="63" stopIfTrue="1">
      <formula>#REF!="Z"</formula>
    </cfRule>
    <cfRule type="expression" priority="23" dxfId="64" stopIfTrue="1">
      <formula>#REF!="T"</formula>
    </cfRule>
    <cfRule type="expression" priority="24" dxfId="65" stopIfTrue="1">
      <formula>#REF!="Y"</formula>
    </cfRule>
  </conditionalFormatting>
  <conditionalFormatting sqref="H32">
    <cfRule type="expression" priority="19" dxfId="63" stopIfTrue="1">
      <formula>$J32="Z"</formula>
    </cfRule>
    <cfRule type="expression" priority="20" dxfId="64" stopIfTrue="1">
      <formula>$J32="T"</formula>
    </cfRule>
    <cfRule type="expression" priority="21" dxfId="65" stopIfTrue="1">
      <formula>$J32="Y"</formula>
    </cfRule>
  </conditionalFormatting>
  <conditionalFormatting sqref="H33">
    <cfRule type="expression" priority="16" dxfId="63" stopIfTrue="1">
      <formula>$J33="Z"</formula>
    </cfRule>
    <cfRule type="expression" priority="17" dxfId="64" stopIfTrue="1">
      <formula>$J33="T"</formula>
    </cfRule>
    <cfRule type="expression" priority="18" dxfId="65" stopIfTrue="1">
      <formula>$J33="Y"</formula>
    </cfRule>
  </conditionalFormatting>
  <conditionalFormatting sqref="H34">
    <cfRule type="expression" priority="13" dxfId="63" stopIfTrue="1">
      <formula>$J34="Z"</formula>
    </cfRule>
    <cfRule type="expression" priority="14" dxfId="64" stopIfTrue="1">
      <formula>$J34="T"</formula>
    </cfRule>
    <cfRule type="expression" priority="15" dxfId="65" stopIfTrue="1">
      <formula>$J34="Y"</formula>
    </cfRule>
  </conditionalFormatting>
  <conditionalFormatting sqref="H32">
    <cfRule type="expression" priority="7" dxfId="63" stopIfTrue="1">
      <formula>$J32="Z"</formula>
    </cfRule>
    <cfRule type="expression" priority="8" dxfId="64" stopIfTrue="1">
      <formula>$J32="T"</formula>
    </cfRule>
    <cfRule type="expression" priority="9" dxfId="65" stopIfTrue="1">
      <formula>$J32="Y"</formula>
    </cfRule>
  </conditionalFormatting>
  <conditionalFormatting sqref="H33">
    <cfRule type="expression" priority="4" dxfId="63" stopIfTrue="1">
      <formula>$J33="Z"</formula>
    </cfRule>
    <cfRule type="expression" priority="5" dxfId="64" stopIfTrue="1">
      <formula>$J33="T"</formula>
    </cfRule>
    <cfRule type="expression" priority="6" dxfId="65" stopIfTrue="1">
      <formula>$J33="Y"</formula>
    </cfRule>
  </conditionalFormatting>
  <conditionalFormatting sqref="H34">
    <cfRule type="expression" priority="1" dxfId="63" stopIfTrue="1">
      <formula>$J34="Z"</formula>
    </cfRule>
    <cfRule type="expression" priority="2" dxfId="64" stopIfTrue="1">
      <formula>$J34="T"</formula>
    </cfRule>
    <cfRule type="expression" priority="3" dxfId="65" stopIfTrue="1">
      <formula>$J34="Y"</formula>
    </cfRule>
  </conditionalFormatting>
  <printOptions/>
  <pageMargins left="0.69" right="0.24" top="0.7874015748031497" bottom="0.52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I84" sqref="I84:I85"/>
    </sheetView>
  </sheetViews>
  <sheetFormatPr defaultColWidth="9.00390625" defaultRowHeight="12.75"/>
  <cols>
    <col min="1" max="1" width="4.625" style="3" customWidth="1"/>
    <col min="2" max="2" width="74.625" style="3" customWidth="1"/>
    <col min="3" max="3" width="5.625" style="19" customWidth="1"/>
    <col min="4" max="4" width="11.625" style="19" customWidth="1"/>
    <col min="5" max="5" width="7.75390625" style="3" customWidth="1"/>
    <col min="6" max="6" width="10.125" style="3" customWidth="1"/>
    <col min="7" max="7" width="11.625" style="3" customWidth="1"/>
    <col min="8" max="8" width="12.00390625" style="74" customWidth="1"/>
    <col min="9" max="9" width="10.875" style="3" customWidth="1"/>
    <col min="10" max="13" width="11.75390625" style="3" customWidth="1"/>
    <col min="14" max="16384" width="9.125" style="3" customWidth="1"/>
  </cols>
  <sheetData>
    <row r="1" spans="1:10" ht="15">
      <c r="A1" s="26" t="s">
        <v>57</v>
      </c>
      <c r="B1" s="2"/>
      <c r="C1" s="18"/>
      <c r="D1" s="18"/>
      <c r="H1" s="112" t="s">
        <v>159</v>
      </c>
      <c r="I1" s="2"/>
      <c r="J1" s="26"/>
    </row>
    <row r="2" spans="1:10" s="2" customFormat="1" ht="12.75">
      <c r="A2" s="4" t="s">
        <v>0</v>
      </c>
      <c r="B2" s="192" t="s">
        <v>10</v>
      </c>
      <c r="C2" s="4"/>
      <c r="D2" s="4" t="s">
        <v>18</v>
      </c>
      <c r="E2" s="192" t="s">
        <v>1</v>
      </c>
      <c r="F2" s="192" t="s">
        <v>2</v>
      </c>
      <c r="G2" s="192" t="s">
        <v>3</v>
      </c>
      <c r="H2" s="113" t="s">
        <v>4</v>
      </c>
      <c r="I2" s="4" t="s">
        <v>12</v>
      </c>
      <c r="J2" s="4" t="s">
        <v>5</v>
      </c>
    </row>
    <row r="3" spans="1:10" s="2" customFormat="1" ht="12.75">
      <c r="A3" s="5" t="s">
        <v>6</v>
      </c>
      <c r="B3" s="193"/>
      <c r="C3" s="5"/>
      <c r="D3" s="5" t="s">
        <v>19</v>
      </c>
      <c r="E3" s="193"/>
      <c r="F3" s="193"/>
      <c r="G3" s="193"/>
      <c r="H3" s="114" t="s">
        <v>7</v>
      </c>
      <c r="I3" s="5" t="s">
        <v>88</v>
      </c>
      <c r="J3" s="5" t="s">
        <v>7</v>
      </c>
    </row>
    <row r="4" spans="1:10" ht="12.75">
      <c r="A4" s="63" t="s">
        <v>51</v>
      </c>
      <c r="B4" s="52"/>
      <c r="C4" s="64"/>
      <c r="D4" s="64"/>
      <c r="E4" s="64"/>
      <c r="F4" s="64"/>
      <c r="G4" s="64"/>
      <c r="H4" s="115"/>
      <c r="I4" s="65"/>
      <c r="J4" s="61"/>
    </row>
    <row r="5" spans="1:10" s="8" customFormat="1" ht="12.75">
      <c r="A5" s="194" t="s">
        <v>8</v>
      </c>
      <c r="B5" s="145" t="s">
        <v>161</v>
      </c>
      <c r="C5" s="146" t="s">
        <v>39</v>
      </c>
      <c r="D5" s="147"/>
      <c r="E5" s="148">
        <v>4350</v>
      </c>
      <c r="F5" s="148">
        <v>2321</v>
      </c>
      <c r="G5" s="149" t="s">
        <v>40</v>
      </c>
      <c r="H5" s="150">
        <v>0</v>
      </c>
      <c r="I5" s="151">
        <v>110</v>
      </c>
      <c r="J5" s="152">
        <f aca="true" t="shared" si="0" ref="J5:J28">H5+I5</f>
        <v>110</v>
      </c>
    </row>
    <row r="6" spans="1:10" s="8" customFormat="1" ht="12.75">
      <c r="A6" s="196"/>
      <c r="B6" s="153" t="s">
        <v>160</v>
      </c>
      <c r="C6" s="154" t="s">
        <v>39</v>
      </c>
      <c r="D6" s="155"/>
      <c r="E6" s="156">
        <v>4350</v>
      </c>
      <c r="F6" s="148">
        <v>2321</v>
      </c>
      <c r="G6" s="157" t="s">
        <v>40</v>
      </c>
      <c r="H6" s="158">
        <v>0</v>
      </c>
      <c r="I6" s="159">
        <v>18.07</v>
      </c>
      <c r="J6" s="152">
        <f t="shared" si="0"/>
        <v>18.07</v>
      </c>
    </row>
    <row r="7" spans="1:10" s="8" customFormat="1" ht="12.75">
      <c r="A7" s="196"/>
      <c r="B7" s="102" t="s">
        <v>93</v>
      </c>
      <c r="C7" s="70"/>
      <c r="D7" s="103"/>
      <c r="E7" s="84">
        <v>4350</v>
      </c>
      <c r="F7" s="86">
        <v>5222</v>
      </c>
      <c r="G7" s="104" t="s">
        <v>40</v>
      </c>
      <c r="H7" s="79">
        <v>0</v>
      </c>
      <c r="I7" s="121">
        <v>110</v>
      </c>
      <c r="J7" s="90">
        <f t="shared" si="0"/>
        <v>110</v>
      </c>
    </row>
    <row r="8" spans="1:10" s="8" customFormat="1" ht="12.75">
      <c r="A8" s="195"/>
      <c r="B8" s="102" t="s">
        <v>94</v>
      </c>
      <c r="C8" s="70"/>
      <c r="D8" s="103"/>
      <c r="E8" s="84">
        <v>4350</v>
      </c>
      <c r="F8" s="86">
        <v>5222</v>
      </c>
      <c r="G8" s="104" t="s">
        <v>40</v>
      </c>
      <c r="H8" s="79">
        <v>0</v>
      </c>
      <c r="I8" s="121">
        <v>18.07</v>
      </c>
      <c r="J8" s="90">
        <f t="shared" si="0"/>
        <v>18.07</v>
      </c>
    </row>
    <row r="9" spans="1:10" s="8" customFormat="1" ht="12.75">
      <c r="A9" s="194" t="s">
        <v>11</v>
      </c>
      <c r="B9" s="172" t="s">
        <v>106</v>
      </c>
      <c r="C9" s="173" t="s">
        <v>39</v>
      </c>
      <c r="D9" s="174" t="s">
        <v>104</v>
      </c>
      <c r="E9" s="175"/>
      <c r="F9" s="175">
        <v>4122</v>
      </c>
      <c r="G9" s="174" t="s">
        <v>105</v>
      </c>
      <c r="H9" s="176">
        <v>63.87</v>
      </c>
      <c r="I9" s="177">
        <v>55</v>
      </c>
      <c r="J9" s="152">
        <f t="shared" si="0"/>
        <v>118.87</v>
      </c>
    </row>
    <row r="10" spans="1:10" s="8" customFormat="1" ht="12.75">
      <c r="A10" s="195"/>
      <c r="B10" s="172" t="s">
        <v>107</v>
      </c>
      <c r="C10" s="173" t="s">
        <v>39</v>
      </c>
      <c r="D10" s="174" t="s">
        <v>104</v>
      </c>
      <c r="E10" s="175">
        <v>2223</v>
      </c>
      <c r="F10" s="175">
        <v>5336</v>
      </c>
      <c r="G10" s="174" t="s">
        <v>105</v>
      </c>
      <c r="H10" s="176">
        <v>63.87</v>
      </c>
      <c r="I10" s="177">
        <v>55</v>
      </c>
      <c r="J10" s="152">
        <f t="shared" si="0"/>
        <v>118.87</v>
      </c>
    </row>
    <row r="11" spans="1:10" s="8" customFormat="1" ht="12.75">
      <c r="A11" s="191" t="s">
        <v>28</v>
      </c>
      <c r="B11" s="185" t="s">
        <v>112</v>
      </c>
      <c r="C11" s="173" t="s">
        <v>39</v>
      </c>
      <c r="D11" s="174"/>
      <c r="E11" s="175">
        <v>6171</v>
      </c>
      <c r="F11" s="181">
        <v>2212</v>
      </c>
      <c r="G11" s="174"/>
      <c r="H11" s="182">
        <v>1036.3</v>
      </c>
      <c r="I11" s="183">
        <v>60</v>
      </c>
      <c r="J11" s="152">
        <f t="shared" si="0"/>
        <v>1096.3</v>
      </c>
    </row>
    <row r="12" spans="1:10" s="8" customFormat="1" ht="12.75">
      <c r="A12" s="191"/>
      <c r="B12" s="184" t="s">
        <v>145</v>
      </c>
      <c r="C12" s="173" t="s">
        <v>39</v>
      </c>
      <c r="D12" s="174"/>
      <c r="E12" s="175">
        <v>4359</v>
      </c>
      <c r="F12" s="175">
        <v>5169</v>
      </c>
      <c r="G12" s="174" t="s">
        <v>113</v>
      </c>
      <c r="H12" s="176">
        <v>559</v>
      </c>
      <c r="I12" s="177">
        <v>60</v>
      </c>
      <c r="J12" s="178">
        <f t="shared" si="0"/>
        <v>619</v>
      </c>
    </row>
    <row r="13" spans="1:10" s="8" customFormat="1" ht="12.75">
      <c r="A13" s="191" t="s">
        <v>29</v>
      </c>
      <c r="B13" s="184" t="s">
        <v>117</v>
      </c>
      <c r="C13" s="173" t="s">
        <v>39</v>
      </c>
      <c r="D13" s="174" t="s">
        <v>114</v>
      </c>
      <c r="E13" s="175"/>
      <c r="F13" s="175">
        <v>4122</v>
      </c>
      <c r="G13" s="174" t="s">
        <v>116</v>
      </c>
      <c r="H13" s="176">
        <v>0</v>
      </c>
      <c r="I13" s="177">
        <v>6.2</v>
      </c>
      <c r="J13" s="178">
        <f t="shared" si="0"/>
        <v>6.2</v>
      </c>
    </row>
    <row r="14" spans="1:10" s="8" customFormat="1" ht="12.75">
      <c r="A14" s="191"/>
      <c r="B14" s="184" t="s">
        <v>118</v>
      </c>
      <c r="C14" s="173" t="s">
        <v>39</v>
      </c>
      <c r="D14" s="174" t="s">
        <v>115</v>
      </c>
      <c r="E14" s="175"/>
      <c r="F14" s="175">
        <v>4122</v>
      </c>
      <c r="G14" s="174" t="s">
        <v>116</v>
      </c>
      <c r="H14" s="176">
        <v>0</v>
      </c>
      <c r="I14" s="177">
        <v>35.14</v>
      </c>
      <c r="J14" s="178">
        <f t="shared" si="0"/>
        <v>35.14</v>
      </c>
    </row>
    <row r="15" spans="1:10" s="8" customFormat="1" ht="12.75">
      <c r="A15" s="191"/>
      <c r="B15" s="184" t="s">
        <v>144</v>
      </c>
      <c r="C15" s="173" t="s">
        <v>39</v>
      </c>
      <c r="D15" s="174" t="s">
        <v>114</v>
      </c>
      <c r="E15" s="175">
        <v>3113</v>
      </c>
      <c r="F15" s="175">
        <v>5336</v>
      </c>
      <c r="G15" s="174" t="s">
        <v>116</v>
      </c>
      <c r="H15" s="176">
        <v>0</v>
      </c>
      <c r="I15" s="177">
        <v>6.2</v>
      </c>
      <c r="J15" s="178">
        <f t="shared" si="0"/>
        <v>6.2</v>
      </c>
    </row>
    <row r="16" spans="1:10" s="8" customFormat="1" ht="12.75">
      <c r="A16" s="191"/>
      <c r="B16" s="184" t="s">
        <v>143</v>
      </c>
      <c r="C16" s="173" t="s">
        <v>39</v>
      </c>
      <c r="D16" s="174" t="s">
        <v>115</v>
      </c>
      <c r="E16" s="175">
        <v>3113</v>
      </c>
      <c r="F16" s="175">
        <v>5336</v>
      </c>
      <c r="G16" s="174" t="s">
        <v>116</v>
      </c>
      <c r="H16" s="176">
        <v>0</v>
      </c>
      <c r="I16" s="177">
        <v>35.14</v>
      </c>
      <c r="J16" s="178">
        <f t="shared" si="0"/>
        <v>35.14</v>
      </c>
    </row>
    <row r="17" spans="1:10" s="8" customFormat="1" ht="12.75">
      <c r="A17" s="191" t="s">
        <v>32</v>
      </c>
      <c r="B17" s="184" t="s">
        <v>142</v>
      </c>
      <c r="C17" s="173" t="s">
        <v>39</v>
      </c>
      <c r="D17" s="174" t="s">
        <v>114</v>
      </c>
      <c r="E17" s="175"/>
      <c r="F17" s="175">
        <v>4122</v>
      </c>
      <c r="G17" s="174" t="s">
        <v>119</v>
      </c>
      <c r="H17" s="176">
        <v>0</v>
      </c>
      <c r="I17" s="177">
        <v>5.47</v>
      </c>
      <c r="J17" s="178">
        <f t="shared" si="0"/>
        <v>5.47</v>
      </c>
    </row>
    <row r="18" spans="1:10" s="8" customFormat="1" ht="12.75">
      <c r="A18" s="191"/>
      <c r="B18" s="184" t="s">
        <v>141</v>
      </c>
      <c r="C18" s="173" t="s">
        <v>39</v>
      </c>
      <c r="D18" s="174" t="s">
        <v>115</v>
      </c>
      <c r="E18" s="175"/>
      <c r="F18" s="175">
        <v>4122</v>
      </c>
      <c r="G18" s="174" t="s">
        <v>119</v>
      </c>
      <c r="H18" s="176">
        <v>0</v>
      </c>
      <c r="I18" s="177">
        <v>31.01</v>
      </c>
      <c r="J18" s="178">
        <f t="shared" si="0"/>
        <v>31.01</v>
      </c>
    </row>
    <row r="19" spans="1:10" s="8" customFormat="1" ht="12.75">
      <c r="A19" s="191"/>
      <c r="B19" s="184" t="s">
        <v>140</v>
      </c>
      <c r="C19" s="173" t="s">
        <v>39</v>
      </c>
      <c r="D19" s="174" t="s">
        <v>114</v>
      </c>
      <c r="E19" s="175">
        <v>3113</v>
      </c>
      <c r="F19" s="175">
        <v>5336</v>
      </c>
      <c r="G19" s="174" t="s">
        <v>119</v>
      </c>
      <c r="H19" s="176">
        <v>0</v>
      </c>
      <c r="I19" s="177">
        <v>5.47</v>
      </c>
      <c r="J19" s="178">
        <f t="shared" si="0"/>
        <v>5.47</v>
      </c>
    </row>
    <row r="20" spans="1:10" s="8" customFormat="1" ht="12.75">
      <c r="A20" s="191"/>
      <c r="B20" s="184" t="s">
        <v>139</v>
      </c>
      <c r="C20" s="173" t="s">
        <v>39</v>
      </c>
      <c r="D20" s="174" t="s">
        <v>115</v>
      </c>
      <c r="E20" s="175">
        <v>3113</v>
      </c>
      <c r="F20" s="175">
        <v>5336</v>
      </c>
      <c r="G20" s="174" t="s">
        <v>119</v>
      </c>
      <c r="H20" s="176">
        <v>0</v>
      </c>
      <c r="I20" s="177">
        <v>31.01</v>
      </c>
      <c r="J20" s="178">
        <f t="shared" si="0"/>
        <v>31.01</v>
      </c>
    </row>
    <row r="21" spans="1:10" s="8" customFormat="1" ht="12.75">
      <c r="A21" s="191" t="s">
        <v>37</v>
      </c>
      <c r="B21" s="184" t="s">
        <v>137</v>
      </c>
      <c r="C21" s="173" t="s">
        <v>39</v>
      </c>
      <c r="D21" s="174" t="s">
        <v>114</v>
      </c>
      <c r="E21" s="175"/>
      <c r="F21" s="175">
        <v>4122</v>
      </c>
      <c r="G21" s="174" t="s">
        <v>120</v>
      </c>
      <c r="H21" s="176">
        <v>0</v>
      </c>
      <c r="I21" s="177">
        <v>4.8</v>
      </c>
      <c r="J21" s="178">
        <f t="shared" si="0"/>
        <v>4.8</v>
      </c>
    </row>
    <row r="22" spans="1:10" s="8" customFormat="1" ht="12.75">
      <c r="A22" s="191"/>
      <c r="B22" s="184" t="s">
        <v>138</v>
      </c>
      <c r="C22" s="173" t="s">
        <v>39</v>
      </c>
      <c r="D22" s="174" t="s">
        <v>115</v>
      </c>
      <c r="E22" s="175"/>
      <c r="F22" s="175">
        <v>4122</v>
      </c>
      <c r="G22" s="174" t="s">
        <v>120</v>
      </c>
      <c r="H22" s="176">
        <v>0</v>
      </c>
      <c r="I22" s="177">
        <v>27.22</v>
      </c>
      <c r="J22" s="178">
        <f t="shared" si="0"/>
        <v>27.22</v>
      </c>
    </row>
    <row r="23" spans="1:10" s="8" customFormat="1" ht="12.75">
      <c r="A23" s="191"/>
      <c r="B23" s="184" t="s">
        <v>135</v>
      </c>
      <c r="C23" s="173" t="s">
        <v>39</v>
      </c>
      <c r="D23" s="174" t="s">
        <v>114</v>
      </c>
      <c r="E23" s="175">
        <v>3113</v>
      </c>
      <c r="F23" s="175">
        <v>5336</v>
      </c>
      <c r="G23" s="174" t="s">
        <v>120</v>
      </c>
      <c r="H23" s="176">
        <v>0</v>
      </c>
      <c r="I23" s="177">
        <v>4.8</v>
      </c>
      <c r="J23" s="178">
        <f t="shared" si="0"/>
        <v>4.8</v>
      </c>
    </row>
    <row r="24" spans="1:10" s="8" customFormat="1" ht="12.75">
      <c r="A24" s="191"/>
      <c r="B24" s="184" t="s">
        <v>136</v>
      </c>
      <c r="C24" s="173" t="s">
        <v>39</v>
      </c>
      <c r="D24" s="174" t="s">
        <v>115</v>
      </c>
      <c r="E24" s="175">
        <v>3113</v>
      </c>
      <c r="F24" s="175">
        <v>5336</v>
      </c>
      <c r="G24" s="174" t="s">
        <v>120</v>
      </c>
      <c r="H24" s="176">
        <v>0</v>
      </c>
      <c r="I24" s="177">
        <v>27.22</v>
      </c>
      <c r="J24" s="178">
        <f t="shared" si="0"/>
        <v>27.22</v>
      </c>
    </row>
    <row r="25" spans="1:10" s="8" customFormat="1" ht="12.75">
      <c r="A25" s="191" t="s">
        <v>41</v>
      </c>
      <c r="B25" s="184" t="s">
        <v>148</v>
      </c>
      <c r="C25" s="173" t="s">
        <v>39</v>
      </c>
      <c r="D25" s="174" t="s">
        <v>114</v>
      </c>
      <c r="E25" s="175"/>
      <c r="F25" s="175">
        <v>4122</v>
      </c>
      <c r="G25" s="174" t="s">
        <v>121</v>
      </c>
      <c r="H25" s="176">
        <v>0</v>
      </c>
      <c r="I25" s="177">
        <v>12</v>
      </c>
      <c r="J25" s="178">
        <f t="shared" si="0"/>
        <v>12</v>
      </c>
    </row>
    <row r="26" spans="1:10" s="8" customFormat="1" ht="12.75">
      <c r="A26" s="191"/>
      <c r="B26" s="184" t="s">
        <v>149</v>
      </c>
      <c r="C26" s="173" t="s">
        <v>39</v>
      </c>
      <c r="D26" s="174" t="s">
        <v>115</v>
      </c>
      <c r="E26" s="175"/>
      <c r="F26" s="175">
        <v>4122</v>
      </c>
      <c r="G26" s="174" t="s">
        <v>121</v>
      </c>
      <c r="H26" s="176">
        <v>0</v>
      </c>
      <c r="I26" s="177">
        <v>68.03</v>
      </c>
      <c r="J26" s="178">
        <f t="shared" si="0"/>
        <v>68.03</v>
      </c>
    </row>
    <row r="27" spans="1:10" s="8" customFormat="1" ht="12.75">
      <c r="A27" s="191"/>
      <c r="B27" s="184" t="s">
        <v>146</v>
      </c>
      <c r="C27" s="173" t="s">
        <v>39</v>
      </c>
      <c r="D27" s="174" t="s">
        <v>114</v>
      </c>
      <c r="E27" s="175">
        <v>3111</v>
      </c>
      <c r="F27" s="175">
        <v>5336</v>
      </c>
      <c r="G27" s="174" t="s">
        <v>121</v>
      </c>
      <c r="H27" s="176">
        <v>0</v>
      </c>
      <c r="I27" s="177">
        <v>12</v>
      </c>
      <c r="J27" s="178">
        <f t="shared" si="0"/>
        <v>12</v>
      </c>
    </row>
    <row r="28" spans="1:10" s="8" customFormat="1" ht="12.75">
      <c r="A28" s="191"/>
      <c r="B28" s="184" t="s">
        <v>165</v>
      </c>
      <c r="C28" s="173" t="s">
        <v>39</v>
      </c>
      <c r="D28" s="174" t="s">
        <v>115</v>
      </c>
      <c r="E28" s="175">
        <v>3111</v>
      </c>
      <c r="F28" s="175">
        <v>5336</v>
      </c>
      <c r="G28" s="174" t="s">
        <v>121</v>
      </c>
      <c r="H28" s="176">
        <v>0</v>
      </c>
      <c r="I28" s="177">
        <v>68.03</v>
      </c>
      <c r="J28" s="178">
        <f t="shared" si="0"/>
        <v>68.03</v>
      </c>
    </row>
    <row r="29" spans="1:10" s="8" customFormat="1" ht="12.75">
      <c r="A29" s="194" t="s">
        <v>42</v>
      </c>
      <c r="B29" s="127" t="s">
        <v>153</v>
      </c>
      <c r="C29" s="110"/>
      <c r="D29" s="117"/>
      <c r="E29" s="110">
        <v>3412</v>
      </c>
      <c r="F29" s="110">
        <v>2111</v>
      </c>
      <c r="G29" s="117" t="s">
        <v>61</v>
      </c>
      <c r="H29" s="128">
        <v>750</v>
      </c>
      <c r="I29" s="129">
        <v>450</v>
      </c>
      <c r="J29" s="130">
        <f>H29+I29</f>
        <v>1200</v>
      </c>
    </row>
    <row r="30" spans="1:10" s="8" customFormat="1" ht="12.75">
      <c r="A30" s="196"/>
      <c r="B30" s="127" t="s">
        <v>154</v>
      </c>
      <c r="C30" s="110"/>
      <c r="D30" s="117"/>
      <c r="E30" s="110">
        <v>3429</v>
      </c>
      <c r="F30" s="110">
        <v>2111</v>
      </c>
      <c r="G30" s="117" t="s">
        <v>63</v>
      </c>
      <c r="H30" s="128">
        <v>300</v>
      </c>
      <c r="I30" s="129">
        <v>200</v>
      </c>
      <c r="J30" s="130">
        <f>H30+I30</f>
        <v>500</v>
      </c>
    </row>
    <row r="31" spans="1:10" s="8" customFormat="1" ht="12.75">
      <c r="A31" s="196"/>
      <c r="B31" s="138" t="s">
        <v>155</v>
      </c>
      <c r="C31" s="132"/>
      <c r="D31" s="133"/>
      <c r="E31" s="134">
        <v>3412</v>
      </c>
      <c r="F31" s="134">
        <v>5137</v>
      </c>
      <c r="G31" s="189" t="s">
        <v>156</v>
      </c>
      <c r="H31" s="135">
        <v>20</v>
      </c>
      <c r="I31" s="136">
        <v>130</v>
      </c>
      <c r="J31" s="130">
        <f>H31+I31</f>
        <v>150</v>
      </c>
    </row>
    <row r="32" spans="1:10" s="8" customFormat="1" ht="12.75">
      <c r="A32" s="196"/>
      <c r="B32" s="138" t="s">
        <v>157</v>
      </c>
      <c r="C32" s="132"/>
      <c r="D32" s="133"/>
      <c r="E32" s="134">
        <v>3412</v>
      </c>
      <c r="F32" s="134">
        <v>5139</v>
      </c>
      <c r="G32" s="189" t="s">
        <v>156</v>
      </c>
      <c r="H32" s="135">
        <v>20</v>
      </c>
      <c r="I32" s="136">
        <v>100</v>
      </c>
      <c r="J32" s="130">
        <f>H32+I32</f>
        <v>120</v>
      </c>
    </row>
    <row r="33" spans="1:10" s="8" customFormat="1" ht="12.75">
      <c r="A33" s="195"/>
      <c r="B33" s="138" t="s">
        <v>158</v>
      </c>
      <c r="C33" s="132"/>
      <c r="D33" s="133"/>
      <c r="E33" s="134">
        <v>3412</v>
      </c>
      <c r="F33" s="134">
        <v>5171</v>
      </c>
      <c r="G33" s="189" t="s">
        <v>156</v>
      </c>
      <c r="H33" s="135">
        <v>105</v>
      </c>
      <c r="I33" s="136">
        <v>420</v>
      </c>
      <c r="J33" s="130">
        <f>H33+I33</f>
        <v>525</v>
      </c>
    </row>
    <row r="34" spans="1:10" s="8" customFormat="1" ht="12.75">
      <c r="A34" s="27"/>
      <c r="B34" s="28"/>
      <c r="C34" s="29"/>
      <c r="D34" s="29"/>
      <c r="E34" s="14"/>
      <c r="F34" s="30" t="s">
        <v>9</v>
      </c>
      <c r="G34" s="31"/>
      <c r="H34" s="32">
        <f>H5+H6+H9+H11+H13+H14+H17+H18+H21+H22+H25+H26+H29+H30+H31+H32+H33</f>
        <v>2295.17</v>
      </c>
      <c r="I34" s="38">
        <f>I5+I6+I9+I11+I13+I14+I17+I18+I21+I22+I25+I26+I29+I30</f>
        <v>1082.94</v>
      </c>
      <c r="J34" s="32">
        <f>J5+J6+J9+J11+J13+J14+J17+J18+J21+J22+J25+J26+J29+J30</f>
        <v>3233.11</v>
      </c>
    </row>
    <row r="35" spans="1:10" s="8" customFormat="1" ht="12.75">
      <c r="A35" s="27"/>
      <c r="B35" s="98" t="s">
        <v>36</v>
      </c>
      <c r="C35" s="29"/>
      <c r="D35" s="29"/>
      <c r="E35" s="14"/>
      <c r="F35" s="30" t="s">
        <v>34</v>
      </c>
      <c r="G35" s="31"/>
      <c r="H35" s="32">
        <f>H7+H8+H10+H12+H15+H16+H19+H20+H23+H24+H27+H28+H31+H32+H33</f>
        <v>767.87</v>
      </c>
      <c r="I35" s="38">
        <f>I7+I8+I10+I12+I15+I16+I19+I20+I23+I24+I27+I28+I31+I32+I33</f>
        <v>1082.94</v>
      </c>
      <c r="J35" s="32">
        <f>J7+J8+J10+J12+J15+J16+J19+J20+J23+J24+J27+J28+J31+J32+J33</f>
        <v>1850.8100000000002</v>
      </c>
    </row>
    <row r="36" spans="1:10" s="8" customFormat="1" ht="12.75">
      <c r="A36" s="27"/>
      <c r="B36" s="33"/>
      <c r="C36" s="29"/>
      <c r="D36" s="29"/>
      <c r="E36" s="14"/>
      <c r="F36" s="30" t="s">
        <v>35</v>
      </c>
      <c r="G36" s="31"/>
      <c r="H36" s="32">
        <v>0</v>
      </c>
      <c r="I36" s="38">
        <v>0</v>
      </c>
      <c r="J36" s="32">
        <v>0</v>
      </c>
    </row>
    <row r="37" spans="1:10" ht="12.75">
      <c r="A37" s="9"/>
      <c r="B37" s="14"/>
      <c r="C37" s="17"/>
      <c r="D37" s="17"/>
      <c r="E37" s="14"/>
      <c r="F37" s="34" t="s">
        <v>17</v>
      </c>
      <c r="G37" s="35"/>
      <c r="H37" s="37">
        <f>H34-H35-H36</f>
        <v>1527.3000000000002</v>
      </c>
      <c r="I37" s="36">
        <f>I34-I35-I36</f>
        <v>0</v>
      </c>
      <c r="J37" s="62">
        <f>J34-J35-J36</f>
        <v>1382.3</v>
      </c>
    </row>
    <row r="38" spans="1:10" ht="12.75">
      <c r="A38" s="6" t="s">
        <v>20</v>
      </c>
      <c r="B38" s="10"/>
      <c r="C38" s="7"/>
      <c r="D38" s="7"/>
      <c r="E38" s="13"/>
      <c r="F38" s="10"/>
      <c r="G38" s="10"/>
      <c r="H38" s="12"/>
      <c r="I38" s="12"/>
      <c r="J38" s="91"/>
    </row>
    <row r="39" spans="1:10" ht="12.75" customHeight="1">
      <c r="A39" s="194" t="s">
        <v>8</v>
      </c>
      <c r="B39" s="122" t="s">
        <v>69</v>
      </c>
      <c r="C39" s="1"/>
      <c r="D39" s="1">
        <v>104113013</v>
      </c>
      <c r="E39" s="100">
        <v>4225</v>
      </c>
      <c r="F39" s="101">
        <v>5021</v>
      </c>
      <c r="G39" s="99" t="s">
        <v>56</v>
      </c>
      <c r="H39" s="20">
        <v>350</v>
      </c>
      <c r="I39" s="94">
        <v>20</v>
      </c>
      <c r="J39" s="90">
        <f aca="true" t="shared" si="1" ref="J39:J71">H39+I39</f>
        <v>370</v>
      </c>
    </row>
    <row r="40" spans="1:10" ht="12.75" customHeight="1">
      <c r="A40" s="195"/>
      <c r="B40" s="105" t="s">
        <v>70</v>
      </c>
      <c r="C40" s="69"/>
      <c r="D40" s="61">
        <v>104113013</v>
      </c>
      <c r="E40" s="100">
        <v>4225</v>
      </c>
      <c r="F40" s="100">
        <v>5011</v>
      </c>
      <c r="G40" s="99" t="s">
        <v>56</v>
      </c>
      <c r="H40" s="93">
        <v>155</v>
      </c>
      <c r="I40" s="94">
        <v>-20</v>
      </c>
      <c r="J40" s="90">
        <f t="shared" si="1"/>
        <v>135</v>
      </c>
    </row>
    <row r="41" spans="1:10" ht="12.75" customHeight="1">
      <c r="A41" s="194" t="s">
        <v>11</v>
      </c>
      <c r="B41" s="111" t="s">
        <v>65</v>
      </c>
      <c r="C41" s="109"/>
      <c r="D41" s="110"/>
      <c r="E41" s="110">
        <v>3412</v>
      </c>
      <c r="F41" s="110">
        <v>5139</v>
      </c>
      <c r="G41" s="117" t="s">
        <v>60</v>
      </c>
      <c r="H41" s="89">
        <v>120</v>
      </c>
      <c r="I41" s="123">
        <v>10</v>
      </c>
      <c r="J41" s="90">
        <f t="shared" si="1"/>
        <v>130</v>
      </c>
    </row>
    <row r="42" spans="1:10" ht="12.75" customHeight="1">
      <c r="A42" s="195"/>
      <c r="B42" s="111" t="s">
        <v>64</v>
      </c>
      <c r="C42" s="109"/>
      <c r="D42" s="110"/>
      <c r="E42" s="110">
        <v>3412</v>
      </c>
      <c r="F42" s="110">
        <v>5169</v>
      </c>
      <c r="G42" s="117" t="s">
        <v>60</v>
      </c>
      <c r="H42" s="124">
        <v>2891</v>
      </c>
      <c r="I42" s="94">
        <v>-10</v>
      </c>
      <c r="J42" s="125">
        <f t="shared" si="1"/>
        <v>2881</v>
      </c>
    </row>
    <row r="43" spans="1:10" ht="12.75" customHeight="1">
      <c r="A43" s="194" t="s">
        <v>28</v>
      </c>
      <c r="B43" s="111" t="s">
        <v>66</v>
      </c>
      <c r="C43" s="109"/>
      <c r="D43" s="110"/>
      <c r="E43" s="110">
        <v>3412</v>
      </c>
      <c r="F43" s="110">
        <v>5139</v>
      </c>
      <c r="G43" s="117" t="s">
        <v>61</v>
      </c>
      <c r="H43" s="120">
        <v>180</v>
      </c>
      <c r="I43" s="126">
        <v>40</v>
      </c>
      <c r="J43" s="90">
        <f t="shared" si="1"/>
        <v>220</v>
      </c>
    </row>
    <row r="44" spans="1:10" ht="12.75" customHeight="1">
      <c r="A44" s="196"/>
      <c r="B44" s="111" t="s">
        <v>67</v>
      </c>
      <c r="C44" s="109"/>
      <c r="D44" s="110"/>
      <c r="E44" s="110">
        <v>3412</v>
      </c>
      <c r="F44" s="110">
        <v>5169</v>
      </c>
      <c r="G44" s="117" t="s">
        <v>61</v>
      </c>
      <c r="H44" s="120">
        <v>817</v>
      </c>
      <c r="I44" s="126">
        <v>50</v>
      </c>
      <c r="J44" s="90">
        <f t="shared" si="1"/>
        <v>867</v>
      </c>
    </row>
    <row r="45" spans="1:10" ht="12.75" customHeight="1">
      <c r="A45" s="195"/>
      <c r="B45" s="111" t="s">
        <v>68</v>
      </c>
      <c r="C45" s="109"/>
      <c r="D45" s="110"/>
      <c r="E45" s="110">
        <v>3412</v>
      </c>
      <c r="F45" s="110">
        <v>5171</v>
      </c>
      <c r="G45" s="117" t="s">
        <v>61</v>
      </c>
      <c r="H45" s="120">
        <v>643</v>
      </c>
      <c r="I45" s="94">
        <v>-90</v>
      </c>
      <c r="J45" s="90">
        <f t="shared" si="1"/>
        <v>553</v>
      </c>
    </row>
    <row r="46" spans="1:10" ht="12" customHeight="1">
      <c r="A46" s="194" t="s">
        <v>29</v>
      </c>
      <c r="B46" s="49" t="s">
        <v>62</v>
      </c>
      <c r="C46" s="68"/>
      <c r="D46" s="61"/>
      <c r="E46" s="61">
        <v>3429</v>
      </c>
      <c r="F46" s="110">
        <v>5139</v>
      </c>
      <c r="G46" s="117" t="s">
        <v>63</v>
      </c>
      <c r="H46" s="120">
        <v>80</v>
      </c>
      <c r="I46" s="82">
        <v>30</v>
      </c>
      <c r="J46" s="90">
        <f t="shared" si="1"/>
        <v>110</v>
      </c>
    </row>
    <row r="47" spans="1:10" ht="12" customHeight="1">
      <c r="A47" s="195"/>
      <c r="B47" s="49" t="s">
        <v>71</v>
      </c>
      <c r="C47" s="68"/>
      <c r="D47" s="61"/>
      <c r="E47" s="61">
        <v>3429</v>
      </c>
      <c r="F47" s="110">
        <v>5169</v>
      </c>
      <c r="G47" s="117" t="s">
        <v>63</v>
      </c>
      <c r="H47" s="120">
        <v>704</v>
      </c>
      <c r="I47" s="82">
        <v>-30</v>
      </c>
      <c r="J47" s="90">
        <f t="shared" si="1"/>
        <v>674</v>
      </c>
    </row>
    <row r="48" spans="1:10" ht="12" customHeight="1">
      <c r="A48" s="197" t="s">
        <v>32</v>
      </c>
      <c r="B48" s="160" t="s">
        <v>74</v>
      </c>
      <c r="C48" s="146" t="s">
        <v>39</v>
      </c>
      <c r="D48" s="147"/>
      <c r="E48" s="148">
        <v>6221</v>
      </c>
      <c r="F48" s="148">
        <v>5222</v>
      </c>
      <c r="G48" s="149" t="s">
        <v>72</v>
      </c>
      <c r="H48" s="158">
        <v>0</v>
      </c>
      <c r="I48" s="161">
        <v>20</v>
      </c>
      <c r="J48" s="152">
        <f t="shared" si="1"/>
        <v>20</v>
      </c>
    </row>
    <row r="49" spans="1:10" ht="12" customHeight="1">
      <c r="A49" s="197"/>
      <c r="B49" s="162" t="s">
        <v>162</v>
      </c>
      <c r="C49" s="163" t="s">
        <v>39</v>
      </c>
      <c r="D49" s="164"/>
      <c r="E49" s="165">
        <v>4350</v>
      </c>
      <c r="F49" s="165">
        <v>5223</v>
      </c>
      <c r="G49" s="149" t="s">
        <v>73</v>
      </c>
      <c r="H49" s="158">
        <v>546</v>
      </c>
      <c r="I49" s="161">
        <v>5</v>
      </c>
      <c r="J49" s="152">
        <f t="shared" si="1"/>
        <v>551</v>
      </c>
    </row>
    <row r="50" spans="1:10" ht="12" customHeight="1">
      <c r="A50" s="197"/>
      <c r="B50" s="105" t="s">
        <v>108</v>
      </c>
      <c r="C50" s="68"/>
      <c r="D50" s="69"/>
      <c r="E50" s="86">
        <v>4343</v>
      </c>
      <c r="F50" s="86">
        <v>5222</v>
      </c>
      <c r="G50" s="83" t="s">
        <v>54</v>
      </c>
      <c r="H50" s="120">
        <v>113</v>
      </c>
      <c r="I50" s="82">
        <v>-25</v>
      </c>
      <c r="J50" s="90">
        <f t="shared" si="1"/>
        <v>88</v>
      </c>
    </row>
    <row r="51" spans="1:10" ht="12" customHeight="1">
      <c r="A51" s="190" t="s">
        <v>37</v>
      </c>
      <c r="B51" s="105" t="s">
        <v>109</v>
      </c>
      <c r="C51" s="68"/>
      <c r="D51" s="69"/>
      <c r="E51" s="86">
        <v>6171</v>
      </c>
      <c r="F51" s="86">
        <v>5171</v>
      </c>
      <c r="G51" s="83"/>
      <c r="H51" s="120">
        <v>2615</v>
      </c>
      <c r="I51" s="82">
        <v>-181.5</v>
      </c>
      <c r="J51" s="90">
        <f t="shared" si="1"/>
        <v>2433.5</v>
      </c>
    </row>
    <row r="52" spans="1:10" ht="12" customHeight="1">
      <c r="A52" s="198" t="s">
        <v>41</v>
      </c>
      <c r="B52" s="105" t="s">
        <v>76</v>
      </c>
      <c r="C52" s="68"/>
      <c r="D52" s="69"/>
      <c r="E52" s="61">
        <v>6171</v>
      </c>
      <c r="F52" s="61">
        <v>5134</v>
      </c>
      <c r="G52" s="69"/>
      <c r="H52" s="20">
        <v>20</v>
      </c>
      <c r="I52" s="82">
        <v>9</v>
      </c>
      <c r="J52" s="69">
        <f t="shared" si="1"/>
        <v>29</v>
      </c>
    </row>
    <row r="53" spans="1:10" ht="12" customHeight="1">
      <c r="A53" s="199"/>
      <c r="B53" s="105" t="s">
        <v>92</v>
      </c>
      <c r="C53" s="68"/>
      <c r="D53" s="69"/>
      <c r="E53" s="86">
        <v>6171</v>
      </c>
      <c r="F53" s="86">
        <v>5132</v>
      </c>
      <c r="G53" s="83"/>
      <c r="H53" s="120">
        <v>25</v>
      </c>
      <c r="I53" s="82">
        <v>-9</v>
      </c>
      <c r="J53" s="90">
        <f t="shared" si="1"/>
        <v>16</v>
      </c>
    </row>
    <row r="54" spans="1:10" ht="12.75" customHeight="1">
      <c r="A54" s="194" t="s">
        <v>42</v>
      </c>
      <c r="B54" s="160" t="s">
        <v>97</v>
      </c>
      <c r="C54" s="146" t="s">
        <v>39</v>
      </c>
      <c r="D54" s="147"/>
      <c r="E54" s="148">
        <v>5311</v>
      </c>
      <c r="F54" s="148">
        <v>5169</v>
      </c>
      <c r="G54" s="149" t="s">
        <v>77</v>
      </c>
      <c r="H54" s="158">
        <v>0</v>
      </c>
      <c r="I54" s="161">
        <v>200</v>
      </c>
      <c r="J54" s="152">
        <f t="shared" si="1"/>
        <v>200</v>
      </c>
    </row>
    <row r="55" spans="1:10" ht="12.75" customHeight="1">
      <c r="A55" s="195"/>
      <c r="B55" s="105" t="s">
        <v>78</v>
      </c>
      <c r="C55" s="69"/>
      <c r="D55" s="69"/>
      <c r="E55" s="86">
        <v>4357</v>
      </c>
      <c r="F55" s="86">
        <v>5222</v>
      </c>
      <c r="G55" s="83" t="s">
        <v>40</v>
      </c>
      <c r="H55" s="79">
        <v>631.32</v>
      </c>
      <c r="I55" s="21">
        <v>-200</v>
      </c>
      <c r="J55" s="90">
        <f t="shared" si="1"/>
        <v>431.32000000000005</v>
      </c>
    </row>
    <row r="56" spans="1:10" ht="12.75" customHeight="1">
      <c r="A56" s="194" t="s">
        <v>43</v>
      </c>
      <c r="B56" s="179" t="s">
        <v>163</v>
      </c>
      <c r="C56" s="109"/>
      <c r="D56" s="116"/>
      <c r="E56" s="118">
        <v>4379</v>
      </c>
      <c r="F56" s="118">
        <v>5221</v>
      </c>
      <c r="G56" s="119" t="s">
        <v>79</v>
      </c>
      <c r="H56" s="120">
        <v>0</v>
      </c>
      <c r="I56" s="94">
        <v>10</v>
      </c>
      <c r="J56" s="90">
        <f t="shared" si="1"/>
        <v>10</v>
      </c>
    </row>
    <row r="57" spans="1:10" ht="12.75" customHeight="1">
      <c r="A57" s="196"/>
      <c r="B57" s="179" t="s">
        <v>164</v>
      </c>
      <c r="C57" s="109"/>
      <c r="D57" s="116"/>
      <c r="E57" s="118">
        <v>4351</v>
      </c>
      <c r="F57" s="118">
        <v>5221</v>
      </c>
      <c r="G57" s="119" t="s">
        <v>81</v>
      </c>
      <c r="H57" s="120">
        <v>0</v>
      </c>
      <c r="I57" s="94">
        <v>30</v>
      </c>
      <c r="J57" s="90">
        <f t="shared" si="1"/>
        <v>30</v>
      </c>
    </row>
    <row r="58" spans="1:10" ht="12.75" customHeight="1">
      <c r="A58" s="195"/>
      <c r="B58" s="105" t="s">
        <v>110</v>
      </c>
      <c r="C58" s="69"/>
      <c r="D58" s="69"/>
      <c r="E58" s="86">
        <v>4399</v>
      </c>
      <c r="F58" s="86">
        <v>5222</v>
      </c>
      <c r="G58" s="83" t="s">
        <v>40</v>
      </c>
      <c r="H58" s="79">
        <v>40</v>
      </c>
      <c r="I58" s="21">
        <v>-40</v>
      </c>
      <c r="J58" s="90">
        <f t="shared" si="1"/>
        <v>0</v>
      </c>
    </row>
    <row r="59" spans="1:10" ht="12.75" customHeight="1">
      <c r="A59" s="194" t="s">
        <v>55</v>
      </c>
      <c r="B59" s="105" t="s">
        <v>84</v>
      </c>
      <c r="C59" s="69"/>
      <c r="D59" s="69"/>
      <c r="E59" s="86">
        <v>5512</v>
      </c>
      <c r="F59" s="86">
        <v>5171</v>
      </c>
      <c r="G59" s="83" t="s">
        <v>83</v>
      </c>
      <c r="H59" s="79">
        <v>79</v>
      </c>
      <c r="I59" s="21">
        <v>50</v>
      </c>
      <c r="J59" s="90">
        <f t="shared" si="1"/>
        <v>129</v>
      </c>
    </row>
    <row r="60" spans="1:10" ht="12.75" customHeight="1">
      <c r="A60" s="195"/>
      <c r="B60" s="105" t="s">
        <v>100</v>
      </c>
      <c r="C60" s="69"/>
      <c r="D60" s="69"/>
      <c r="E60" s="86">
        <v>5212</v>
      </c>
      <c r="F60" s="86">
        <v>5169</v>
      </c>
      <c r="G60" s="83"/>
      <c r="H60" s="79">
        <v>195</v>
      </c>
      <c r="I60" s="21">
        <v>-50</v>
      </c>
      <c r="J60" s="90">
        <f t="shared" si="1"/>
        <v>145</v>
      </c>
    </row>
    <row r="61" spans="1:10" ht="12.75" customHeight="1">
      <c r="A61" s="194" t="s">
        <v>44</v>
      </c>
      <c r="B61" s="105" t="s">
        <v>125</v>
      </c>
      <c r="C61" s="69"/>
      <c r="D61" s="69"/>
      <c r="E61" s="86">
        <v>3314</v>
      </c>
      <c r="F61" s="86">
        <v>5152</v>
      </c>
      <c r="G61" s="83" t="s">
        <v>86</v>
      </c>
      <c r="H61" s="79">
        <v>100</v>
      </c>
      <c r="I61" s="21">
        <v>6</v>
      </c>
      <c r="J61" s="90">
        <f t="shared" si="1"/>
        <v>106</v>
      </c>
    </row>
    <row r="62" spans="1:10" ht="12.75" customHeight="1">
      <c r="A62" s="195"/>
      <c r="B62" s="105" t="s">
        <v>126</v>
      </c>
      <c r="C62" s="69"/>
      <c r="D62" s="69"/>
      <c r="E62" s="86">
        <v>3314</v>
      </c>
      <c r="F62" s="86">
        <v>5154</v>
      </c>
      <c r="G62" s="83" t="s">
        <v>86</v>
      </c>
      <c r="H62" s="79">
        <v>54</v>
      </c>
      <c r="I62" s="21">
        <v>-6</v>
      </c>
      <c r="J62" s="90">
        <f t="shared" si="1"/>
        <v>48</v>
      </c>
    </row>
    <row r="63" spans="1:10" ht="12.75" customHeight="1">
      <c r="A63" s="194" t="s">
        <v>45</v>
      </c>
      <c r="B63" s="97" t="s">
        <v>99</v>
      </c>
      <c r="C63" s="106"/>
      <c r="D63" s="106"/>
      <c r="E63" s="76">
        <v>3399</v>
      </c>
      <c r="F63" s="76">
        <v>5173</v>
      </c>
      <c r="G63" s="107" t="s">
        <v>98</v>
      </c>
      <c r="H63" s="78">
        <v>25</v>
      </c>
      <c r="I63" s="108">
        <v>12</v>
      </c>
      <c r="J63" s="89">
        <f t="shared" si="1"/>
        <v>37</v>
      </c>
    </row>
    <row r="64" spans="1:10" ht="12.75" customHeight="1">
      <c r="A64" s="196"/>
      <c r="B64" s="97" t="s">
        <v>101</v>
      </c>
      <c r="C64" s="106"/>
      <c r="D64" s="106"/>
      <c r="E64" s="76">
        <v>3399</v>
      </c>
      <c r="F64" s="76">
        <v>5169</v>
      </c>
      <c r="G64" s="107" t="s">
        <v>98</v>
      </c>
      <c r="H64" s="78">
        <v>50</v>
      </c>
      <c r="I64" s="108">
        <v>-5.5</v>
      </c>
      <c r="J64" s="89">
        <f t="shared" si="1"/>
        <v>44.5</v>
      </c>
    </row>
    <row r="65" spans="1:10" ht="12.75" customHeight="1">
      <c r="A65" s="195"/>
      <c r="B65" s="97" t="s">
        <v>102</v>
      </c>
      <c r="C65" s="106"/>
      <c r="D65" s="106"/>
      <c r="E65" s="76">
        <v>3399</v>
      </c>
      <c r="F65" s="76">
        <v>5175</v>
      </c>
      <c r="G65" s="107" t="s">
        <v>98</v>
      </c>
      <c r="H65" s="78">
        <v>94</v>
      </c>
      <c r="I65" s="108">
        <v>-6.5</v>
      </c>
      <c r="J65" s="89">
        <f t="shared" si="1"/>
        <v>87.5</v>
      </c>
    </row>
    <row r="66" spans="1:10" ht="12.75" customHeight="1">
      <c r="A66" s="194" t="s">
        <v>46</v>
      </c>
      <c r="B66" s="166" t="s">
        <v>103</v>
      </c>
      <c r="C66" s="163" t="s">
        <v>39</v>
      </c>
      <c r="D66" s="164"/>
      <c r="E66" s="167">
        <v>3316</v>
      </c>
      <c r="F66" s="167">
        <v>5021</v>
      </c>
      <c r="G66" s="168"/>
      <c r="H66" s="150">
        <v>0</v>
      </c>
      <c r="I66" s="169">
        <v>9</v>
      </c>
      <c r="J66" s="170">
        <f t="shared" si="1"/>
        <v>9</v>
      </c>
    </row>
    <row r="67" spans="1:10" ht="12.75" customHeight="1">
      <c r="A67" s="195"/>
      <c r="B67" s="88" t="s">
        <v>111</v>
      </c>
      <c r="C67" s="69"/>
      <c r="D67" s="69"/>
      <c r="E67" s="86">
        <v>3316</v>
      </c>
      <c r="F67" s="86">
        <v>5169</v>
      </c>
      <c r="G67" s="119"/>
      <c r="H67" s="78">
        <v>68</v>
      </c>
      <c r="I67" s="95">
        <v>-9</v>
      </c>
      <c r="J67" s="89">
        <f t="shared" si="1"/>
        <v>59</v>
      </c>
    </row>
    <row r="68" spans="1:10" ht="12.75" customHeight="1">
      <c r="A68" s="191" t="s">
        <v>48</v>
      </c>
      <c r="B68" s="105" t="s">
        <v>127</v>
      </c>
      <c r="C68" s="69"/>
      <c r="D68" s="69"/>
      <c r="E68" s="86">
        <v>4379</v>
      </c>
      <c r="F68" s="76">
        <v>5137</v>
      </c>
      <c r="G68" s="186" t="s">
        <v>122</v>
      </c>
      <c r="H68" s="78">
        <v>0</v>
      </c>
      <c r="I68" s="187">
        <v>6</v>
      </c>
      <c r="J68" s="89">
        <f t="shared" si="1"/>
        <v>6</v>
      </c>
    </row>
    <row r="69" spans="1:10" ht="12.75" customHeight="1">
      <c r="A69" s="191"/>
      <c r="B69" s="105" t="s">
        <v>128</v>
      </c>
      <c r="C69" s="69"/>
      <c r="D69" s="69"/>
      <c r="E69" s="86">
        <v>4379</v>
      </c>
      <c r="F69" s="76">
        <v>5021</v>
      </c>
      <c r="G69" s="186" t="s">
        <v>122</v>
      </c>
      <c r="H69" s="78">
        <v>62</v>
      </c>
      <c r="I69" s="187">
        <v>-4</v>
      </c>
      <c r="J69" s="89">
        <f t="shared" si="1"/>
        <v>58</v>
      </c>
    </row>
    <row r="70" spans="1:10" ht="12.75" customHeight="1">
      <c r="A70" s="191"/>
      <c r="B70" s="69" t="s">
        <v>129</v>
      </c>
      <c r="C70" s="69"/>
      <c r="D70" s="69"/>
      <c r="E70" s="86">
        <v>4379</v>
      </c>
      <c r="F70" s="76">
        <v>5031</v>
      </c>
      <c r="G70" s="186" t="s">
        <v>122</v>
      </c>
      <c r="H70" s="78">
        <v>12</v>
      </c>
      <c r="I70" s="187">
        <v>-1</v>
      </c>
      <c r="J70" s="89">
        <f t="shared" si="1"/>
        <v>11</v>
      </c>
    </row>
    <row r="71" spans="1:10" ht="12.75" customHeight="1">
      <c r="A71" s="191"/>
      <c r="B71" s="105" t="s">
        <v>130</v>
      </c>
      <c r="C71" s="69"/>
      <c r="D71" s="69"/>
      <c r="E71" s="86">
        <v>4379</v>
      </c>
      <c r="F71" s="76">
        <v>5032</v>
      </c>
      <c r="G71" s="186" t="s">
        <v>122</v>
      </c>
      <c r="H71" s="78">
        <v>4</v>
      </c>
      <c r="I71" s="187">
        <v>-1</v>
      </c>
      <c r="J71" s="89">
        <f t="shared" si="1"/>
        <v>3</v>
      </c>
    </row>
    <row r="72" spans="1:10" ht="12.75" customHeight="1">
      <c r="A72" s="202" t="s">
        <v>166</v>
      </c>
      <c r="B72" s="49" t="s">
        <v>131</v>
      </c>
      <c r="C72" s="68"/>
      <c r="D72" s="61"/>
      <c r="E72" s="61">
        <v>5512</v>
      </c>
      <c r="F72" s="61">
        <v>5222</v>
      </c>
      <c r="G72" s="81"/>
      <c r="H72" s="20">
        <v>15</v>
      </c>
      <c r="I72" s="21">
        <v>-15</v>
      </c>
      <c r="J72" s="20">
        <f>H72+I72</f>
        <v>0</v>
      </c>
    </row>
    <row r="73" spans="1:10" ht="12.75" customHeight="1">
      <c r="A73" s="203"/>
      <c r="B73" s="49" t="s">
        <v>132</v>
      </c>
      <c r="C73" s="68"/>
      <c r="D73" s="61"/>
      <c r="E73" s="61">
        <v>5512</v>
      </c>
      <c r="F73" s="61">
        <v>5321</v>
      </c>
      <c r="G73" s="81"/>
      <c r="H73" s="20">
        <v>0</v>
      </c>
      <c r="I73" s="21">
        <v>15</v>
      </c>
      <c r="J73" s="20">
        <f>H73+I73</f>
        <v>15</v>
      </c>
    </row>
    <row r="74" spans="1:10" ht="12.75" customHeight="1">
      <c r="A74" s="70" t="s">
        <v>167</v>
      </c>
      <c r="B74" s="49" t="s">
        <v>133</v>
      </c>
      <c r="C74" s="68"/>
      <c r="D74" s="61"/>
      <c r="E74" s="61">
        <v>3639</v>
      </c>
      <c r="F74" s="61">
        <v>5171</v>
      </c>
      <c r="G74" s="81"/>
      <c r="H74" s="20">
        <v>7</v>
      </c>
      <c r="I74" s="21">
        <v>-7</v>
      </c>
      <c r="J74" s="20">
        <f>H74+I74</f>
        <v>0</v>
      </c>
    </row>
    <row r="75" spans="1:10" ht="12.75" customHeight="1">
      <c r="A75" s="200" t="s">
        <v>168</v>
      </c>
      <c r="B75" s="49" t="s">
        <v>151</v>
      </c>
      <c r="C75" s="68"/>
      <c r="D75" s="61"/>
      <c r="E75" s="61">
        <v>3612</v>
      </c>
      <c r="F75" s="61">
        <v>5163</v>
      </c>
      <c r="G75" s="81" t="s">
        <v>150</v>
      </c>
      <c r="H75" s="20">
        <v>15</v>
      </c>
      <c r="I75" s="21">
        <v>25</v>
      </c>
      <c r="J75" s="20">
        <f>H75+I75</f>
        <v>40</v>
      </c>
    </row>
    <row r="76" spans="1:10" ht="12.75" customHeight="1">
      <c r="A76" s="201"/>
      <c r="B76" s="49" t="s">
        <v>152</v>
      </c>
      <c r="C76" s="68"/>
      <c r="D76" s="61"/>
      <c r="E76" s="61">
        <v>3612</v>
      </c>
      <c r="F76" s="61">
        <v>5169</v>
      </c>
      <c r="G76" s="81" t="s">
        <v>150</v>
      </c>
      <c r="H76" s="20">
        <v>800</v>
      </c>
      <c r="I76" s="21">
        <v>-25</v>
      </c>
      <c r="J76" s="20">
        <f>H76+I76</f>
        <v>775</v>
      </c>
    </row>
    <row r="77" spans="1:10" ht="11.25" customHeight="1">
      <c r="A77" s="9"/>
      <c r="B77" s="10"/>
      <c r="C77" s="7"/>
      <c r="D77" s="7"/>
      <c r="E77" s="47"/>
      <c r="F77" s="85" t="s">
        <v>47</v>
      </c>
      <c r="G77" s="24"/>
      <c r="H77" s="11">
        <f>SUM(H39:H76)</f>
        <v>11510.32</v>
      </c>
      <c r="I77" s="25">
        <f>SUM(I39:I76)</f>
        <v>-188.5</v>
      </c>
      <c r="J77" s="11">
        <f>SUM(J39:J76)</f>
        <v>11321.82</v>
      </c>
    </row>
    <row r="78" spans="1:11" ht="12.75" customHeight="1">
      <c r="A78" s="73" t="s">
        <v>30</v>
      </c>
      <c r="B78" s="10"/>
      <c r="C78" s="7"/>
      <c r="D78" s="7"/>
      <c r="E78" s="13"/>
      <c r="F78" s="10"/>
      <c r="G78" s="10"/>
      <c r="H78" s="12"/>
      <c r="I78" s="12"/>
      <c r="J78" s="72"/>
      <c r="K78" s="10"/>
    </row>
    <row r="79" spans="1:11" ht="12.75" customHeight="1">
      <c r="A79" s="110" t="s">
        <v>8</v>
      </c>
      <c r="B79" s="105" t="s">
        <v>85</v>
      </c>
      <c r="C79" s="109"/>
      <c r="D79" s="180"/>
      <c r="E79" s="86">
        <v>6171</v>
      </c>
      <c r="F79" s="86">
        <v>6121</v>
      </c>
      <c r="G79" s="83"/>
      <c r="H79" s="120">
        <v>618.5</v>
      </c>
      <c r="I79" s="82">
        <v>181.5</v>
      </c>
      <c r="J79" s="90">
        <f>H79+I79</f>
        <v>800</v>
      </c>
      <c r="K79" s="10"/>
    </row>
    <row r="80" spans="1:11" ht="12.75" customHeight="1">
      <c r="A80" s="110" t="s">
        <v>11</v>
      </c>
      <c r="B80" s="49" t="s">
        <v>134</v>
      </c>
      <c r="C80" s="68"/>
      <c r="D80" s="61"/>
      <c r="E80" s="61">
        <v>3639</v>
      </c>
      <c r="F80" s="61">
        <v>6121</v>
      </c>
      <c r="G80" s="81"/>
      <c r="H80" s="20">
        <v>0</v>
      </c>
      <c r="I80" s="21">
        <v>7</v>
      </c>
      <c r="J80" s="20">
        <f>H80+I80</f>
        <v>7</v>
      </c>
      <c r="K80" s="10"/>
    </row>
    <row r="81" spans="1:10" ht="11.25" customHeight="1">
      <c r="A81" s="17"/>
      <c r="B81" s="14"/>
      <c r="C81" s="17"/>
      <c r="D81" s="17"/>
      <c r="E81" s="15"/>
      <c r="F81" s="77" t="s">
        <v>22</v>
      </c>
      <c r="G81" s="49"/>
      <c r="H81" s="16">
        <f>SUM(H79:H80)</f>
        <v>618.5</v>
      </c>
      <c r="I81" s="22">
        <f>SUM(I79:I80)</f>
        <v>188.5</v>
      </c>
      <c r="J81" s="16">
        <f>SUM(J79:J80)</f>
        <v>807</v>
      </c>
    </row>
    <row r="82" spans="1:10" ht="11.25" customHeight="1">
      <c r="A82" s="17"/>
      <c r="B82" s="14"/>
      <c r="C82" s="17"/>
      <c r="D82" s="17"/>
      <c r="E82" s="15"/>
      <c r="F82" s="15"/>
      <c r="G82" s="71"/>
      <c r="H82" s="32"/>
      <c r="I82" s="22"/>
      <c r="J82" s="16"/>
    </row>
    <row r="83" spans="2:10" ht="11.25" customHeight="1">
      <c r="B83" s="23" t="s">
        <v>58</v>
      </c>
      <c r="C83" s="7"/>
      <c r="D83" s="7"/>
      <c r="E83" s="48" t="s">
        <v>9</v>
      </c>
      <c r="F83" s="53"/>
      <c r="G83" s="46"/>
      <c r="H83" s="21"/>
      <c r="I83" s="21">
        <f>I34</f>
        <v>1082.94</v>
      </c>
      <c r="J83" s="21"/>
    </row>
    <row r="84" spans="2:9" ht="11.25" customHeight="1">
      <c r="B84" s="10"/>
      <c r="C84" s="7"/>
      <c r="D84" s="7"/>
      <c r="E84" s="40" t="s">
        <v>16</v>
      </c>
      <c r="F84" s="52"/>
      <c r="G84" s="49"/>
      <c r="H84" s="21"/>
      <c r="I84" s="21">
        <f>I77+I35</f>
        <v>894.44</v>
      </c>
    </row>
    <row r="85" spans="2:10" ht="11.25" customHeight="1">
      <c r="B85" s="10"/>
      <c r="C85" s="7"/>
      <c r="D85" s="7"/>
      <c r="E85" s="9" t="s">
        <v>14</v>
      </c>
      <c r="F85" s="10"/>
      <c r="G85" s="47"/>
      <c r="H85" s="42"/>
      <c r="I85" s="21">
        <f>I81</f>
        <v>188.5</v>
      </c>
      <c r="J85" s="20"/>
    </row>
    <row r="86" spans="2:10" ht="11.25" customHeight="1">
      <c r="B86" s="10"/>
      <c r="C86" s="7"/>
      <c r="D86" s="7"/>
      <c r="E86" s="40" t="s">
        <v>23</v>
      </c>
      <c r="F86" s="52"/>
      <c r="G86" s="49"/>
      <c r="H86" s="42"/>
      <c r="I86" s="21">
        <f>I84+I85</f>
        <v>1082.94</v>
      </c>
      <c r="J86" s="20"/>
    </row>
    <row r="87" spans="2:10" ht="11.25" customHeight="1">
      <c r="B87" s="10"/>
      <c r="C87" s="7"/>
      <c r="D87" s="7"/>
      <c r="E87" s="50" t="s">
        <v>15</v>
      </c>
      <c r="F87" s="10"/>
      <c r="G87" s="47"/>
      <c r="H87" s="43"/>
      <c r="I87" s="21">
        <f>I83-I86</f>
        <v>0</v>
      </c>
      <c r="J87" s="20"/>
    </row>
    <row r="88" spans="2:10" ht="11.25" customHeight="1">
      <c r="B88" s="10"/>
      <c r="C88" s="7"/>
      <c r="D88" s="7"/>
      <c r="E88" s="41" t="s">
        <v>31</v>
      </c>
      <c r="F88" s="52"/>
      <c r="G88" s="49"/>
      <c r="H88" s="43"/>
      <c r="I88" s="21">
        <v>0</v>
      </c>
      <c r="J88" s="20"/>
    </row>
    <row r="89" spans="5:10" ht="11.25" customHeight="1">
      <c r="E89" s="80" t="s">
        <v>38</v>
      </c>
      <c r="G89" s="10"/>
      <c r="H89" s="140">
        <v>43328</v>
      </c>
      <c r="I89" s="8"/>
      <c r="J89" s="140">
        <v>43348</v>
      </c>
    </row>
    <row r="90" spans="2:10" ht="11.25" customHeight="1">
      <c r="B90" s="23" t="s">
        <v>59</v>
      </c>
      <c r="C90" s="7"/>
      <c r="D90" s="7"/>
      <c r="E90" s="51" t="s">
        <v>13</v>
      </c>
      <c r="F90" s="53"/>
      <c r="G90" s="46"/>
      <c r="H90" s="141">
        <v>558308.7</v>
      </c>
      <c r="I90" s="94">
        <f>I83</f>
        <v>1082.94</v>
      </c>
      <c r="J90" s="94">
        <f>H90+I90</f>
        <v>559391.6399999999</v>
      </c>
    </row>
    <row r="91" spans="2:10" ht="11.25" customHeight="1">
      <c r="B91" s="10"/>
      <c r="C91" s="7"/>
      <c r="D91" s="7"/>
      <c r="E91" s="40" t="s">
        <v>16</v>
      </c>
      <c r="F91" s="52"/>
      <c r="G91" s="49"/>
      <c r="H91" s="142">
        <v>354788.63</v>
      </c>
      <c r="I91" s="94">
        <f>I84</f>
        <v>894.44</v>
      </c>
      <c r="J91" s="90">
        <f>H91+I91</f>
        <v>355683.07</v>
      </c>
    </row>
    <row r="92" spans="2:10" ht="11.25" customHeight="1">
      <c r="B92" s="10"/>
      <c r="C92" s="7"/>
      <c r="D92" s="7"/>
      <c r="E92" s="9" t="s">
        <v>14</v>
      </c>
      <c r="F92" s="10"/>
      <c r="G92" s="47"/>
      <c r="H92" s="142">
        <v>241996.81</v>
      </c>
      <c r="I92" s="94">
        <f>I81</f>
        <v>188.5</v>
      </c>
      <c r="J92" s="90">
        <f>H92+I92</f>
        <v>242185.31</v>
      </c>
    </row>
    <row r="93" spans="2:10" ht="11.25" customHeight="1">
      <c r="B93" s="3" t="s">
        <v>89</v>
      </c>
      <c r="E93" s="41" t="s">
        <v>24</v>
      </c>
      <c r="F93" s="52"/>
      <c r="G93" s="49"/>
      <c r="H93" s="94">
        <f>SUM(H91:H92)</f>
        <v>596785.44</v>
      </c>
      <c r="I93" s="94">
        <f>SUM(I91:I92)</f>
        <v>1082.94</v>
      </c>
      <c r="J93" s="94">
        <f>SUM(J91:J92)</f>
        <v>597868.38</v>
      </c>
    </row>
    <row r="94" spans="5:10" ht="11.25" customHeight="1">
      <c r="E94" s="9" t="s">
        <v>17</v>
      </c>
      <c r="F94" s="10"/>
      <c r="G94" s="47"/>
      <c r="H94" s="90">
        <f>H90-H93</f>
        <v>-38476.73999999999</v>
      </c>
      <c r="I94" s="94">
        <f>I90-I93</f>
        <v>0</v>
      </c>
      <c r="J94" s="90">
        <f>J90-J93</f>
        <v>-38476.74000000011</v>
      </c>
    </row>
    <row r="95" spans="5:10" ht="11.25" customHeight="1">
      <c r="E95" s="41" t="s">
        <v>25</v>
      </c>
      <c r="F95" s="52"/>
      <c r="G95" s="49"/>
      <c r="H95" s="143">
        <v>38476.74</v>
      </c>
      <c r="I95" s="94">
        <f>I88</f>
        <v>0</v>
      </c>
      <c r="J95" s="94">
        <f>H95+I95</f>
        <v>38476.74</v>
      </c>
    </row>
    <row r="96" spans="8:10" ht="11.25" customHeight="1">
      <c r="H96" s="144" t="s">
        <v>52</v>
      </c>
      <c r="I96" s="8"/>
      <c r="J96" s="8"/>
    </row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</sheetData>
  <sheetProtection/>
  <mergeCells count="27">
    <mergeCell ref="B2:B3"/>
    <mergeCell ref="E2:E3"/>
    <mergeCell ref="F2:F3"/>
    <mergeCell ref="G2:G3"/>
    <mergeCell ref="A5:A8"/>
    <mergeCell ref="A9:A10"/>
    <mergeCell ref="A11:A12"/>
    <mergeCell ref="A13:A16"/>
    <mergeCell ref="A17:A20"/>
    <mergeCell ref="A21:A24"/>
    <mergeCell ref="A25:A28"/>
    <mergeCell ref="A39:A40"/>
    <mergeCell ref="A29:A33"/>
    <mergeCell ref="A41:A42"/>
    <mergeCell ref="A43:A45"/>
    <mergeCell ref="A46:A47"/>
    <mergeCell ref="A48:A50"/>
    <mergeCell ref="A52:A53"/>
    <mergeCell ref="A54:A55"/>
    <mergeCell ref="A72:A73"/>
    <mergeCell ref="A75:A76"/>
    <mergeCell ref="A56:A58"/>
    <mergeCell ref="A59:A60"/>
    <mergeCell ref="A61:A62"/>
    <mergeCell ref="A63:A65"/>
    <mergeCell ref="A66:A67"/>
    <mergeCell ref="A68:A71"/>
  </mergeCells>
  <conditionalFormatting sqref="B1:B2">
    <cfRule type="expression" priority="16" dxfId="63" stopIfTrue="1">
      <formula>$L1="Z"</formula>
    </cfRule>
    <cfRule type="expression" priority="17" dxfId="64" stopIfTrue="1">
      <formula>$L1="T"</formula>
    </cfRule>
    <cfRule type="expression" priority="18" dxfId="65" stopIfTrue="1">
      <formula>$L1="Y"</formula>
    </cfRule>
  </conditionalFormatting>
  <conditionalFormatting sqref="B2">
    <cfRule type="expression" priority="13" dxfId="63" stopIfTrue="1">
      <formula>$L2="Z"</formula>
    </cfRule>
    <cfRule type="expression" priority="14" dxfId="64" stopIfTrue="1">
      <formula>$L2="T"</formula>
    </cfRule>
    <cfRule type="expression" priority="15" dxfId="65" stopIfTrue="1">
      <formula>$L2="Y"</formula>
    </cfRule>
  </conditionalFormatting>
  <conditionalFormatting sqref="C34:D36">
    <cfRule type="expression" priority="10" dxfId="63" stopIfTrue="1">
      <formula>#REF!="Z"</formula>
    </cfRule>
    <cfRule type="expression" priority="11" dxfId="64" stopIfTrue="1">
      <formula>#REF!="T"</formula>
    </cfRule>
    <cfRule type="expression" priority="12" dxfId="65" stopIfTrue="1">
      <formula>#REF!="Y"</formula>
    </cfRule>
  </conditionalFormatting>
  <conditionalFormatting sqref="H90">
    <cfRule type="expression" priority="7" dxfId="63" stopIfTrue="1">
      <formula>$J90="Z"</formula>
    </cfRule>
    <cfRule type="expression" priority="8" dxfId="64" stopIfTrue="1">
      <formula>$J90="T"</formula>
    </cfRule>
    <cfRule type="expression" priority="9" dxfId="65" stopIfTrue="1">
      <formula>$J90="Y"</formula>
    </cfRule>
  </conditionalFormatting>
  <conditionalFormatting sqref="H91">
    <cfRule type="expression" priority="4" dxfId="63" stopIfTrue="1">
      <formula>$J91="Z"</formula>
    </cfRule>
    <cfRule type="expression" priority="5" dxfId="64" stopIfTrue="1">
      <formula>$J91="T"</formula>
    </cfRule>
    <cfRule type="expression" priority="6" dxfId="65" stopIfTrue="1">
      <formula>$J91="Y"</formula>
    </cfRule>
  </conditionalFormatting>
  <conditionalFormatting sqref="H92">
    <cfRule type="expression" priority="1" dxfId="63" stopIfTrue="1">
      <formula>$J92="Z"</formula>
    </cfRule>
    <cfRule type="expression" priority="2" dxfId="64" stopIfTrue="1">
      <formula>$J92="T"</formula>
    </cfRule>
    <cfRule type="expression" priority="3" dxfId="65" stopIfTrue="1">
      <formula>$J92="Y"</formula>
    </cfRule>
  </conditionalFormatting>
  <printOptions/>
  <pageMargins left="0.54" right="0.35433070866141736" top="0.43" bottom="0.3149606299212598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Jan</dc:creator>
  <cp:keywords/>
  <dc:description/>
  <cp:lastModifiedBy>stetkarova</cp:lastModifiedBy>
  <cp:lastPrinted>2018-09-06T07:35:54Z</cp:lastPrinted>
  <dcterms:created xsi:type="dcterms:W3CDTF">2004-05-12T14:10:42Z</dcterms:created>
  <dcterms:modified xsi:type="dcterms:W3CDTF">2018-09-06T07:44:28Z</dcterms:modified>
  <cp:category/>
  <cp:version/>
  <cp:contentType/>
  <cp:contentStatus/>
</cp:coreProperties>
</file>