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20115" windowHeight="7995" activeTab="2"/>
  </bookViews>
  <sheets>
    <sheet name="RO č. 11 25.9.2019" sheetId="8" r:id="rId1"/>
    <sheet name="dodatek RO č. 11 25.9.2019" sheetId="9" r:id="rId2"/>
    <sheet name="Schváleno RO č. 11 25.9.2019" sheetId="10" r:id="rId3"/>
  </sheets>
  <definedNames/>
  <calcPr calcId="125725"/>
</workbook>
</file>

<file path=xl/sharedStrings.xml><?xml version="1.0" encoding="utf-8"?>
<sst xmlns="http://schemas.openxmlformats.org/spreadsheetml/2006/main" count="714" uniqueCount="218">
  <si>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</si>
  <si>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</si>
  <si>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</si>
  <si>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</si>
  <si>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</si>
  <si>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</si>
  <si>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</si>
  <si>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</si>
  <si>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</si>
  <si>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</si>
  <si>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</si>
  <si>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</si>
  <si>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</si>
  <si>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</si>
  <si>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</si>
  <si>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</si>
  <si>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</si>
  <si>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</si>
  <si>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</si>
  <si>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</si>
  <si>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</si>
  <si>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</si>
  <si>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</si>
  <si>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</si>
  <si>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</si>
  <si>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</si>
  <si>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</si>
  <si>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</si>
  <si>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</si>
  <si>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</si>
  <si>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</si>
  <si>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Finance</t>
  </si>
  <si>
    <t>Rekapitulace Rozpočtového opatření</t>
  </si>
  <si>
    <t>Rekapitulace celkového rozpočtu města na rok 2019 včetně RO</t>
  </si>
  <si>
    <t>P= příjmy   V= výdaje   NZ= nově zařazeno do R2019</t>
  </si>
  <si>
    <t>D) Změny ve financování</t>
  </si>
  <si>
    <t>Financování saldo</t>
  </si>
  <si>
    <t>4.</t>
  </si>
  <si>
    <t>NZ</t>
  </si>
  <si>
    <t xml:space="preserve">Rozpočtové opatření č. 11/2019 - změna schváleného rozpočtu roku 2019 - září  (údaje v tis. Kč) </t>
  </si>
  <si>
    <t>Příloha k us. č. RMO/xx/xx/19</t>
  </si>
  <si>
    <t>č. 11</t>
  </si>
  <si>
    <t>Náhrada nákladů od MZ na činnost OLH za II.Q.2019 - 25.123 Kč</t>
  </si>
  <si>
    <t>Výdaje na výkon OLH ve II.Q.2019 - 25.123 Kč</t>
  </si>
  <si>
    <t>0528</t>
  </si>
  <si>
    <t>Pojistné události - navýšení fin. prostředků na spoluúčast při úraz. poj. žáků ZŠ</t>
  </si>
  <si>
    <t>0521</t>
  </si>
  <si>
    <t>0488</t>
  </si>
  <si>
    <t>SOC Prostředky RMO na humanitu, přesun na Dětské centrum Zlín, př. org.</t>
  </si>
  <si>
    <t>0656</t>
  </si>
  <si>
    <t>MP navýšení prost. na opravu - přesun z pol. 6122</t>
  </si>
  <si>
    <t>MP přesun na opravy pol. 5171 - kamerový systém</t>
  </si>
  <si>
    <t>8219</t>
  </si>
  <si>
    <t>103533063</t>
  </si>
  <si>
    <t>103133063</t>
  </si>
  <si>
    <t>98018</t>
  </si>
  <si>
    <t>Vyčlenění fin. prostředků na platy související se spoluprací při sčítání lidí, domů …</t>
  </si>
  <si>
    <t>Příjem neinv. dotace ze SR VPS na sčítání lidí, domů a bytů, 8 820 Kč</t>
  </si>
  <si>
    <t>0501</t>
  </si>
  <si>
    <t xml:space="preserve">SOC Prostředky RMO na humanitu, přesun dar pro Charitu Otrokovice </t>
  </si>
  <si>
    <t>Příjem neinv. dotace od MPSV na realizaci projektu MAP II - SR 205 693,3 Kč P</t>
  </si>
  <si>
    <t>Příjem neinv. dotace od MPSV na realizaci projektu MAP II - EU 1 748.393,03 Kč P</t>
  </si>
  <si>
    <t>MAP II. Zvýšení fin. prostředků na platy - V</t>
  </si>
  <si>
    <t>MAP II. Snížení fin. prostředků na materiál - V</t>
  </si>
  <si>
    <t>SOC Fin. dar Charita Otrokovice, IČ 46276262, na akci Sbírejte hliník pro Charitu, RMO/xx/x/19</t>
  </si>
  <si>
    <t>0445</t>
  </si>
  <si>
    <t>5202</t>
  </si>
  <si>
    <t>5207</t>
  </si>
  <si>
    <t>5200</t>
  </si>
  <si>
    <t>DOP Transfery obyvatelstvu - vynulování</t>
  </si>
  <si>
    <t>DOP Do práce na kole - transfery obyvatelstvu - vynulování</t>
  </si>
  <si>
    <t>DOP ETM materiál j.n. - zvýšení</t>
  </si>
  <si>
    <t>0407</t>
  </si>
  <si>
    <t>104513013</t>
  </si>
  <si>
    <t>SOC KPSS platy zaměstnanců v pracovním poměru - podíl města</t>
  </si>
  <si>
    <t>0440</t>
  </si>
  <si>
    <t>5.</t>
  </si>
  <si>
    <t>6.</t>
  </si>
  <si>
    <t>SOC KPSS platy zaměstnanců v pracovním poměru - zdroj SR</t>
  </si>
  <si>
    <t>SOC KPSS platy zaměstnanců v pracovním poměru - zdroj EU</t>
  </si>
  <si>
    <t xml:space="preserve">SOC KPSS drobný hmotný dlouhodobý majetek </t>
  </si>
  <si>
    <t>SOC KPSS služby, školení a vzdělávání</t>
  </si>
  <si>
    <t>7.</t>
  </si>
  <si>
    <t>8.</t>
  </si>
  <si>
    <t>0321</t>
  </si>
  <si>
    <t>Otrokovice, 25.9.2019</t>
  </si>
  <si>
    <t>OŠK MK platy změstnanců v pracovním poměru - přesun na pol. 5424</t>
  </si>
  <si>
    <t>Pojistné události - přijem z pojistného plnění</t>
  </si>
  <si>
    <t xml:space="preserve">MP poskytnuté náhrady na pracovní úraz </t>
  </si>
  <si>
    <t xml:space="preserve">Přijaté pojistné plnění za havarované vozidlo </t>
  </si>
  <si>
    <t xml:space="preserve">VS opravy a udržování </t>
  </si>
  <si>
    <t>DOP ETM transfery obyvatelstvu - snížení</t>
  </si>
  <si>
    <t>DOP Do práce na kole - věcné dary snížení</t>
  </si>
  <si>
    <t xml:space="preserve">DOP Do práce na kole - ostatní služby - snížení </t>
  </si>
  <si>
    <t>DOP Do práce na kole - pohoštění - snížení</t>
  </si>
  <si>
    <t xml:space="preserve">DOP BESIP věcné dary - zavedení nové pol. </t>
  </si>
  <si>
    <t>Celk. výdaje (BV+inv)</t>
  </si>
  <si>
    <t>Pojistné události - příjem pojistného plnění UNIQA (strom)</t>
  </si>
  <si>
    <t>DOP ETM - nákup potravin</t>
  </si>
  <si>
    <t>1244</t>
  </si>
  <si>
    <t>9.</t>
  </si>
  <si>
    <t>0786</t>
  </si>
  <si>
    <t>OŠK MK zavedení nové pol. 5424 prac. neschopnost z dův. nemoci</t>
  </si>
  <si>
    <t>Záštita ST - přesun na fin. dary pro 3 organizace</t>
  </si>
  <si>
    <t>Fin. dar BIKECORE OE, z.s., IČ 22891692, na závody Pumptrack, 28.9.2019</t>
  </si>
  <si>
    <t>0735</t>
  </si>
  <si>
    <t>Fin. dar TOM 1412, IČ 64439372, Misijní jarmark, 20.10.2019</t>
  </si>
  <si>
    <t>0802</t>
  </si>
  <si>
    <t>10.</t>
  </si>
  <si>
    <t>0700</t>
  </si>
  <si>
    <t>KTAJ školení a vzdělávání - zvýšení fin. prostředků</t>
  </si>
  <si>
    <t>KTAJ účastnické poplatky - snížení</t>
  </si>
  <si>
    <t>KTAJ nákup služeb - snížení</t>
  </si>
  <si>
    <t>KTAJ - OOV - snížení</t>
  </si>
  <si>
    <t>KTAJ platy zam. pracovním poměru - přesun na odstupné</t>
  </si>
  <si>
    <t>11.</t>
  </si>
  <si>
    <t>Příjem neinv. dotace z MŠMT na realizaci projektu MáŠa II. pro ZŠ Mánes. - EU</t>
  </si>
  <si>
    <t>Příjem neinv. dotace z MŠMT na realizaci projektu MáŠa II. pro ZŠ Mánes. - SR</t>
  </si>
  <si>
    <t>Neinv. transfer dotace z MŠMT na realizaci projektu MáŠa II. pro ZŠ Mánes. - EU</t>
  </si>
  <si>
    <t>Neinv. transfer dotace z MŠMT na realizaci projektu MáŠa II. pro ZŠ Mánes. - SR</t>
  </si>
  <si>
    <t>KTAJ účastnické poplatky na konference - přesun na pol. 5167</t>
  </si>
  <si>
    <t>KTAJ odstupné - zavedení nové pol.</t>
  </si>
  <si>
    <t>KTAJ platy zam. v pracovním poměru - přesun na škol. a vzdělávání, pol. 5167</t>
  </si>
  <si>
    <t>0358</t>
  </si>
  <si>
    <t>6202</t>
  </si>
  <si>
    <t>ORM SH přesun na pol. 6121</t>
  </si>
  <si>
    <t>ORM SH zvýšení pol. 6121 budovy, hlaly a stavby</t>
  </si>
  <si>
    <t>9338</t>
  </si>
  <si>
    <t>9328</t>
  </si>
  <si>
    <t>9337</t>
  </si>
  <si>
    <t>9308</t>
  </si>
  <si>
    <t>ORM Oprava schodišť Přístavní + Dvořákova</t>
  </si>
  <si>
    <t>12.</t>
  </si>
  <si>
    <t>ORM Oprava lávek přes Dřevnici, přesun na org. 9320</t>
  </si>
  <si>
    <t>9320</t>
  </si>
  <si>
    <t>ORM Odkananalizování vodoteče Hrabůvka - zvýšení</t>
  </si>
  <si>
    <t>ORM Rekon. kuchyně ZŠ Mánesova - zavedení nové org.</t>
  </si>
  <si>
    <t>9339</t>
  </si>
  <si>
    <t>6255</t>
  </si>
  <si>
    <t>9345</t>
  </si>
  <si>
    <t>ORM K. Čapka, zpevnění krajnice, přesun na rek. kuchyně ZŠ Mánes. org. 4165</t>
  </si>
  <si>
    <t>ORM ZŠ Mán. oprava povrchu šk.hřiště, přesun na rek. kuchyně ZŠ Mán. org. 4165</t>
  </si>
  <si>
    <t>ORM ZŠ Mán. Výměna oken, přesun na rek.kuchyně ZŠ Mán. org. 4165</t>
  </si>
  <si>
    <t>8216</t>
  </si>
  <si>
    <t>ORM - projekt Modernizace učeben ZŠ - ZŠ TGM - narovnání dle skutečnosti</t>
  </si>
  <si>
    <t>ORM Páteřní cyklostezka O - V napojení Baťov, navrácení fin. prost. do org.</t>
  </si>
  <si>
    <t>ORM Významné opravy J. Valčíka a Luční, přesun na org. 9308, 9328 a 9337</t>
  </si>
  <si>
    <t>ORM Úprava prostor před ZŠ TGM - zvýšení</t>
  </si>
  <si>
    <t>ORM Hurdis. domy - venk. inž. sítě, přesun na rekonst. radn. rest. org. 9319</t>
  </si>
  <si>
    <t>ORM Využití prostor rad. restaurace zvýšení</t>
  </si>
  <si>
    <t>Fin. dar Aerobic Team Zlín, z.s., IČ 06930476, závody FISAF.CZ, 19. - 20.10.2019</t>
  </si>
  <si>
    <t>OMP Nebyt. prostory - zavedení nové pol.</t>
  </si>
  <si>
    <t>OMP Nebyt. prostory - přesun na pol. 5031 a 5032</t>
  </si>
  <si>
    <t>SOC POSBO sociální zabezpečení - snížení</t>
  </si>
  <si>
    <t>SOC POSBO platy zaměstnanců v pracovním poměru - zvýšení</t>
  </si>
  <si>
    <t>SOC POSBO služby elektronických komunikací - zvýšení</t>
  </si>
  <si>
    <t>SOC POSBO služby, školení a vzdělávání - zvýšení</t>
  </si>
  <si>
    <t>SOC POSBO cestovné - zvýšení</t>
  </si>
  <si>
    <t>SOC POSBO náhrady mezd v době nemoci - zvýšení</t>
  </si>
  <si>
    <t>SOC SPOD elektrická energie - zvýšení</t>
  </si>
  <si>
    <t>SOC SPOD teplo - zvýšení</t>
  </si>
  <si>
    <t>SOC SPOD studená voda - zvýšení</t>
  </si>
  <si>
    <t>SOC SPOD knihy, učební pomůcky, tisk, snížení, přesun na energie</t>
  </si>
  <si>
    <t>SOC SPOD nákup materiálu, snížení, přesun na energie</t>
  </si>
  <si>
    <t>SOC SPOD pohonné hmoty, maziva, snížení, přesun na energie</t>
  </si>
  <si>
    <t>SOC SPOD věcné dary, snížení, přesun na energie</t>
  </si>
  <si>
    <t>SOC SPOD náhrady mezd v době nemoci, snížení, přesun na energie</t>
  </si>
  <si>
    <t>SOC SPOD služby školení a vzdělávání, přesun na cestovné</t>
  </si>
  <si>
    <t>SOC SPOD cestovné, zvýšení</t>
  </si>
  <si>
    <t>SOC KPSS nákup ost. služeb, snížení, přesun na školení</t>
  </si>
  <si>
    <t>SOC POSBO služby peněžních ústavů - zvýšení</t>
  </si>
  <si>
    <t>ORM - Moder. učeben ZŠ - ZŠ TGM - výdaj proti dotaci, narovnání dle skuteč.</t>
  </si>
  <si>
    <t>9335</t>
  </si>
  <si>
    <t>9317</t>
  </si>
  <si>
    <t>8263</t>
  </si>
  <si>
    <t>SOC Fin. dar Dětskému centru Zlín, př. org., IČ 00839281, dle us. ZMO/4/6/19</t>
  </si>
  <si>
    <t>0604</t>
  </si>
  <si>
    <t>TEHOS SH DHM zvýšení na pořízení tepelné clony, židle, stoly, spor. nářadí</t>
  </si>
  <si>
    <t>TEHOS SH opravy a udrž. zvýšení - okenní parapety</t>
  </si>
  <si>
    <t>Příjem neinv. dotace z MŠMT na realizaci projektu pro ZŠ TGM - SR</t>
  </si>
  <si>
    <t>Příjem neinv. dotace z MŠMT na realizaci projektu pro ZŠ TGM - EU</t>
  </si>
  <si>
    <t>Neinv. transfer dotace z MŠMT na realizaci projektu pro ZŠ TGM - EU</t>
  </si>
  <si>
    <t>Neinv. transfer dotace z MŠMT na realizaci projektu pro ZŠ TGM - SR</t>
  </si>
  <si>
    <t>0357</t>
  </si>
  <si>
    <t>Rozpočtové opatření č. 11/2019 - změna schválen. rozpočtu roku 2019 - září  (údaje v tis. Kč) DODATEK</t>
  </si>
  <si>
    <t>TEHOS SH ost. služby, přesun na pol. 5137 a 5171 - snížení</t>
  </si>
  <si>
    <t>13.</t>
  </si>
  <si>
    <t>14.</t>
  </si>
  <si>
    <t>8265</t>
  </si>
  <si>
    <t>ORM Revitalizace prostor školy ZŠ Tráv. - zavedení nové pol.</t>
  </si>
  <si>
    <t>ORM Revitalizace prostor školy ZŠ Tráv., přesun na jiné pol.  rámci org.</t>
  </si>
  <si>
    <t>ORM Revitalizace prostor školy ZŠ Trávníky, zavedení nové pol.</t>
  </si>
  <si>
    <t>ORM Revitalizace prostor školy ZŠ Trávníky, snížení</t>
  </si>
  <si>
    <t>15.</t>
  </si>
  <si>
    <t>Odvody za odnětí ze zemědělského půd. fondu</t>
  </si>
  <si>
    <t>ORM Přírodov. vzdělávání - inv. výdaje proti dotaci</t>
  </si>
  <si>
    <t>ORM Přírodovědné vzdělávání bez hranic na otr. ZŠ - vlastní podíl</t>
  </si>
  <si>
    <t>ORM Přírodovědné vzdělávání bez hranic na otr. ZŠ, inv. výdaje proti dotaci</t>
  </si>
  <si>
    <t>ORM Úprava parkování na ul. Spojenců</t>
  </si>
  <si>
    <t>ORM Kruhový objezd Komenského Nadjezd</t>
  </si>
  <si>
    <t>ORM ul. Kpt. Jaroše rozšíření místní komunikace</t>
  </si>
  <si>
    <t>ORM Revitaliazace víceúčelového dět. hřiště Padělky</t>
  </si>
  <si>
    <t>ORM Prodloužení ulice Na Uličce - jih</t>
  </si>
  <si>
    <t>ORM Pietní síň městského hřbitova - modernizace, snížení</t>
  </si>
  <si>
    <t>ORM Pietní síň městského hřbitova - modernizace, zvýšení</t>
  </si>
  <si>
    <t>ORM Přírodovědné vzdělávání bez hranic na otr. ZŠ (proti dotaci)</t>
  </si>
  <si>
    <t>ORM projekt Modernizace učeben ZŠ - ZŠ TGM - narovnání dle skutečnosti</t>
  </si>
  <si>
    <t>ORM Projekt Modernizace učeben ZŠ - ZŠ TGM - narovnání dle skutečnosti</t>
  </si>
  <si>
    <t>ORM Moder. učeben ZŠ - ZŠ TGM - výdaj proti dotaci, narovnání dle skuteč.</t>
  </si>
  <si>
    <t>8264</t>
  </si>
  <si>
    <t>8258</t>
  </si>
  <si>
    <t>Rezerva na nespecifické výdaje - přesun na org. 8264</t>
  </si>
  <si>
    <t>ORM Zvýšení kvality ve vzdělávání - zavedení nové pol.</t>
  </si>
  <si>
    <t>ORM Zvýšení kvality ve vzdělávání - zvýšení vlastního podílu</t>
  </si>
  <si>
    <t>ORM Zvýšení kvality ve vzdělávání - přesun na jiné pol. v rámci org. 8264</t>
  </si>
  <si>
    <t>16.</t>
  </si>
  <si>
    <t>Příloha k us. č. RMO/27/15/19</t>
  </si>
  <si>
    <t>SOC Fin. dar Charita Otrokovice, IČ 46276262, na akci Sbírejte hliník pro Charitu, RMO/23/15/19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</si>
</sst>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0" borderId="0" xfId="0" applyFont="1" applyFill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3" fillId="0" borderId="4" xfId="0" applyNumberFormat="1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" fillId="0" borderId="6" xfId="0" applyNumberFormat="1" applyFont="1" applyFill="1" applyBorder="1"/>
    <xf numFmtId="4" fontId="3" fillId="3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2" fontId="3" fillId="0" borderId="5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1" fillId="0" borderId="6" xfId="0" applyFont="1" applyFill="1" applyBorder="1"/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4" fontId="1" fillId="0" borderId="6" xfId="0" applyNumberFormat="1" applyFont="1" applyFill="1" applyBorder="1"/>
    <xf numFmtId="4" fontId="3" fillId="0" borderId="5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5" borderId="8" xfId="0" applyFont="1" applyFill="1" applyBorder="1"/>
    <xf numFmtId="0" fontId="3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" fontId="1" fillId="5" borderId="6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0" fontId="1" fillId="5" borderId="5" xfId="0" applyFont="1" applyFill="1" applyBorder="1"/>
    <xf numFmtId="0" fontId="1" fillId="5" borderId="2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" fontId="3" fillId="5" borderId="6" xfId="0" applyNumberFormat="1" applyFont="1" applyFill="1" applyBorder="1" applyAlignment="1">
      <alignment horizontal="right"/>
    </xf>
    <xf numFmtId="4" fontId="1" fillId="5" borderId="6" xfId="0" applyNumberFormat="1" applyFon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right"/>
    </xf>
    <xf numFmtId="0" fontId="7" fillId="0" borderId="5" xfId="0" applyFont="1" applyBorder="1"/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1" fillId="0" borderId="9" xfId="0" applyFont="1" applyFill="1" applyBorder="1"/>
    <xf numFmtId="0" fontId="3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right"/>
    </xf>
    <xf numFmtId="0" fontId="4" fillId="5" borderId="5" xfId="0" applyFont="1" applyFill="1" applyBorder="1" applyAlignment="1">
      <alignment horizontal="left"/>
    </xf>
    <xf numFmtId="4" fontId="1" fillId="5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" fontId="3" fillId="5" borderId="5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7" fillId="0" borderId="8" xfId="0" applyFont="1" applyFill="1" applyBorder="1"/>
    <xf numFmtId="49" fontId="9" fillId="0" borderId="5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49" fontId="3" fillId="3" borderId="13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wrapText="1"/>
    </xf>
    <xf numFmtId="0" fontId="9" fillId="5" borderId="5" xfId="0" applyFont="1" applyFill="1" applyBorder="1" applyAlignment="1">
      <alignment horizontal="center"/>
    </xf>
    <xf numFmtId="49" fontId="9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7" fillId="5" borderId="8" xfId="0" applyFont="1" applyFill="1" applyBorder="1"/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0" fontId="1" fillId="5" borderId="8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5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67">
      <selection activeCell="G98" sqref="G98"/>
    </sheetView>
  </sheetViews>
  <sheetFormatPr defaultColWidth="9.140625" defaultRowHeight="15"/>
  <cols>
    <col min="1" max="1" width="4.57421875" style="4" customWidth="1"/>
    <col min="2" max="2" width="69.28125" style="4" customWidth="1"/>
    <col min="3" max="3" width="4.00390625" style="52" customWidth="1"/>
    <col min="4" max="4" width="10.00390625" style="52" bestFit="1" customWidth="1"/>
    <col min="5" max="5" width="5.57421875" style="4" customWidth="1"/>
    <col min="6" max="6" width="6.28125" style="4" customWidth="1"/>
    <col min="7" max="7" width="6.7109375" style="4" customWidth="1"/>
    <col min="8" max="8" width="10.140625" style="4" customWidth="1"/>
    <col min="9" max="9" width="8.7109375" style="4" bestFit="1" customWidth="1"/>
    <col min="10" max="10" width="10.140625" style="4" bestFit="1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39</v>
      </c>
      <c r="B1" s="2"/>
      <c r="C1" s="3"/>
      <c r="D1" s="3"/>
      <c r="H1" s="2" t="s">
        <v>40</v>
      </c>
      <c r="I1" s="2"/>
      <c r="J1" s="1"/>
    </row>
    <row r="2" spans="1:10" s="2" customFormat="1" ht="15">
      <c r="A2" s="5" t="s">
        <v>0</v>
      </c>
      <c r="B2" s="147" t="s">
        <v>1</v>
      </c>
      <c r="C2" s="5"/>
      <c r="D2" s="5" t="s">
        <v>2</v>
      </c>
      <c r="E2" s="147" t="s">
        <v>3</v>
      </c>
      <c r="F2" s="147" t="s">
        <v>4</v>
      </c>
      <c r="G2" s="147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48"/>
      <c r="C3" s="6"/>
      <c r="D3" s="6" t="s">
        <v>10</v>
      </c>
      <c r="E3" s="148"/>
      <c r="F3" s="148"/>
      <c r="G3" s="148"/>
      <c r="H3" s="6" t="s">
        <v>11</v>
      </c>
      <c r="I3" s="6" t="s">
        <v>41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49" t="s">
        <v>13</v>
      </c>
      <c r="B5" s="65" t="s">
        <v>42</v>
      </c>
      <c r="C5" s="13"/>
      <c r="D5" s="14"/>
      <c r="E5" s="11">
        <v>1036</v>
      </c>
      <c r="F5" s="11">
        <v>5811</v>
      </c>
      <c r="G5" s="14"/>
      <c r="H5" s="21">
        <v>-24.85</v>
      </c>
      <c r="I5" s="16">
        <v>-25.12</v>
      </c>
      <c r="J5" s="17">
        <f>H5+I5</f>
        <v>-49.97</v>
      </c>
    </row>
    <row r="6" spans="1:10" ht="15">
      <c r="A6" s="149"/>
      <c r="B6" s="65" t="s">
        <v>43</v>
      </c>
      <c r="C6" s="13"/>
      <c r="D6" s="14"/>
      <c r="E6" s="11">
        <v>1036</v>
      </c>
      <c r="F6" s="11">
        <v>5811</v>
      </c>
      <c r="G6" s="14"/>
      <c r="H6" s="21">
        <v>24.85</v>
      </c>
      <c r="I6" s="16">
        <v>25.12</v>
      </c>
      <c r="J6" s="17">
        <f>H6+I6</f>
        <v>49.97</v>
      </c>
    </row>
    <row r="7" spans="1:10" ht="15">
      <c r="A7" s="150" t="s">
        <v>14</v>
      </c>
      <c r="B7" s="12" t="s">
        <v>97</v>
      </c>
      <c r="C7" s="13"/>
      <c r="D7" s="11"/>
      <c r="E7" s="11">
        <v>6171</v>
      </c>
      <c r="F7" s="86">
        <v>2322</v>
      </c>
      <c r="G7" s="14" t="s">
        <v>44</v>
      </c>
      <c r="H7" s="21">
        <v>65.8</v>
      </c>
      <c r="I7" s="16">
        <v>8.18</v>
      </c>
      <c r="J7" s="17">
        <f aca="true" t="shared" si="0" ref="J7:J22">H7+I7</f>
        <v>73.97999999999999</v>
      </c>
    </row>
    <row r="8" spans="1:10" ht="15">
      <c r="A8" s="152"/>
      <c r="B8" s="12" t="s">
        <v>45</v>
      </c>
      <c r="C8" s="13"/>
      <c r="D8" s="14"/>
      <c r="E8" s="11">
        <v>3113</v>
      </c>
      <c r="F8" s="11">
        <v>5421</v>
      </c>
      <c r="G8" s="14" t="s">
        <v>44</v>
      </c>
      <c r="H8" s="21">
        <v>24.17</v>
      </c>
      <c r="I8" s="16">
        <v>8.18</v>
      </c>
      <c r="J8" s="17">
        <f t="shared" si="0"/>
        <v>32.35</v>
      </c>
    </row>
    <row r="9" spans="1:10" ht="15">
      <c r="A9" s="152"/>
      <c r="B9" s="12" t="s">
        <v>87</v>
      </c>
      <c r="C9" s="13"/>
      <c r="D9" s="14"/>
      <c r="E9" s="11">
        <v>6171</v>
      </c>
      <c r="F9" s="11">
        <v>2322</v>
      </c>
      <c r="G9" s="14" t="s">
        <v>44</v>
      </c>
      <c r="H9" s="21">
        <v>73.98</v>
      </c>
      <c r="I9" s="16">
        <v>93.46</v>
      </c>
      <c r="J9" s="17">
        <f>H9+I9</f>
        <v>167.44</v>
      </c>
    </row>
    <row r="10" spans="1:10" ht="15">
      <c r="A10" s="152"/>
      <c r="B10" s="12" t="s">
        <v>88</v>
      </c>
      <c r="C10" s="13"/>
      <c r="D10" s="14"/>
      <c r="E10" s="11">
        <v>5311</v>
      </c>
      <c r="F10" s="11">
        <v>5192</v>
      </c>
      <c r="G10" s="14" t="s">
        <v>49</v>
      </c>
      <c r="H10" s="21">
        <v>50</v>
      </c>
      <c r="I10" s="16">
        <v>93.46</v>
      </c>
      <c r="J10" s="17">
        <f>H10+I10</f>
        <v>143.45999999999998</v>
      </c>
    </row>
    <row r="11" spans="1:10" ht="15">
      <c r="A11" s="152"/>
      <c r="B11" s="12" t="s">
        <v>89</v>
      </c>
      <c r="C11" s="13"/>
      <c r="D11" s="14"/>
      <c r="E11" s="11">
        <v>6171</v>
      </c>
      <c r="F11" s="11">
        <v>2322</v>
      </c>
      <c r="G11" s="14" t="s">
        <v>44</v>
      </c>
      <c r="H11" s="21">
        <v>167.44</v>
      </c>
      <c r="I11" s="16">
        <v>17.34</v>
      </c>
      <c r="J11" s="17">
        <f>H11+I11</f>
        <v>184.78</v>
      </c>
    </row>
    <row r="12" spans="1:10" ht="15">
      <c r="A12" s="151"/>
      <c r="B12" s="12" t="s">
        <v>90</v>
      </c>
      <c r="C12" s="13"/>
      <c r="D12" s="14"/>
      <c r="E12" s="11">
        <v>6171</v>
      </c>
      <c r="F12" s="11">
        <v>5171</v>
      </c>
      <c r="G12" s="14"/>
      <c r="H12" s="21">
        <v>1854</v>
      </c>
      <c r="I12" s="16">
        <v>17.34</v>
      </c>
      <c r="J12" s="17">
        <f>H12+I12</f>
        <v>1871.34</v>
      </c>
    </row>
    <row r="13" spans="1:10" ht="15">
      <c r="A13" s="150" t="s">
        <v>15</v>
      </c>
      <c r="B13" s="93" t="s">
        <v>57</v>
      </c>
      <c r="C13" s="88" t="s">
        <v>38</v>
      </c>
      <c r="D13" s="89" t="s">
        <v>55</v>
      </c>
      <c r="E13" s="94"/>
      <c r="F13" s="94">
        <v>4111</v>
      </c>
      <c r="G13" s="95"/>
      <c r="H13" s="91">
        <v>0</v>
      </c>
      <c r="I13" s="96">
        <v>8.82</v>
      </c>
      <c r="J13" s="97">
        <f t="shared" si="0"/>
        <v>8.82</v>
      </c>
    </row>
    <row r="14" spans="1:10" ht="15">
      <c r="A14" s="151"/>
      <c r="B14" s="93" t="s">
        <v>56</v>
      </c>
      <c r="C14" s="88" t="s">
        <v>38</v>
      </c>
      <c r="D14" s="89" t="s">
        <v>55</v>
      </c>
      <c r="E14" s="94">
        <v>6171</v>
      </c>
      <c r="F14" s="94">
        <v>5011</v>
      </c>
      <c r="G14" s="95"/>
      <c r="H14" s="91">
        <v>0</v>
      </c>
      <c r="I14" s="96">
        <v>8.82</v>
      </c>
      <c r="J14" s="97">
        <f t="shared" si="0"/>
        <v>8.82</v>
      </c>
    </row>
    <row r="15" spans="1:10" ht="15">
      <c r="A15" s="149" t="s">
        <v>37</v>
      </c>
      <c r="B15" s="12" t="s">
        <v>61</v>
      </c>
      <c r="C15" s="13"/>
      <c r="D15" s="14" t="s">
        <v>53</v>
      </c>
      <c r="E15" s="74"/>
      <c r="F15" s="74">
        <v>4116</v>
      </c>
      <c r="G15" s="75" t="s">
        <v>52</v>
      </c>
      <c r="H15" s="15">
        <v>1245.72</v>
      </c>
      <c r="I15" s="20">
        <v>502.67</v>
      </c>
      <c r="J15" s="83">
        <f t="shared" si="0"/>
        <v>1748.39</v>
      </c>
    </row>
    <row r="16" spans="1:10" ht="15">
      <c r="A16" s="149"/>
      <c r="B16" s="12" t="s">
        <v>60</v>
      </c>
      <c r="C16" s="13"/>
      <c r="D16" s="14" t="s">
        <v>54</v>
      </c>
      <c r="E16" s="74"/>
      <c r="F16" s="74">
        <v>4116</v>
      </c>
      <c r="G16" s="75" t="s">
        <v>52</v>
      </c>
      <c r="H16" s="15">
        <v>219.84</v>
      </c>
      <c r="I16" s="20">
        <v>-14.15</v>
      </c>
      <c r="J16" s="83">
        <f t="shared" si="0"/>
        <v>205.69</v>
      </c>
    </row>
    <row r="17" spans="1:10" ht="15">
      <c r="A17" s="149"/>
      <c r="B17" s="12" t="s">
        <v>62</v>
      </c>
      <c r="C17" s="13"/>
      <c r="D17" s="14" t="s">
        <v>53</v>
      </c>
      <c r="E17" s="74">
        <v>3113</v>
      </c>
      <c r="F17" s="74">
        <v>5011</v>
      </c>
      <c r="G17" s="75" t="s">
        <v>52</v>
      </c>
      <c r="H17" s="15">
        <v>590.2</v>
      </c>
      <c r="I17" s="20">
        <v>502.67</v>
      </c>
      <c r="J17" s="83">
        <f t="shared" si="0"/>
        <v>1092.8700000000001</v>
      </c>
    </row>
    <row r="18" spans="1:10" s="25" customFormat="1" ht="15">
      <c r="A18" s="149"/>
      <c r="B18" s="12" t="s">
        <v>63</v>
      </c>
      <c r="C18" s="13"/>
      <c r="D18" s="14" t="s">
        <v>54</v>
      </c>
      <c r="E18" s="74">
        <v>3113</v>
      </c>
      <c r="F18" s="74">
        <v>5139</v>
      </c>
      <c r="G18" s="75" t="s">
        <v>52</v>
      </c>
      <c r="H18" s="15">
        <v>62.4</v>
      </c>
      <c r="I18" s="20">
        <v>-14.15</v>
      </c>
      <c r="J18" s="83">
        <f t="shared" si="0"/>
        <v>48.25</v>
      </c>
    </row>
    <row r="19" spans="1:10" s="25" customFormat="1" ht="15">
      <c r="A19" s="149" t="s">
        <v>76</v>
      </c>
      <c r="B19" s="93" t="s">
        <v>116</v>
      </c>
      <c r="C19" s="88" t="s">
        <v>38</v>
      </c>
      <c r="D19" s="89" t="s">
        <v>53</v>
      </c>
      <c r="E19" s="90"/>
      <c r="F19" s="90">
        <v>4116</v>
      </c>
      <c r="G19" s="89" t="s">
        <v>123</v>
      </c>
      <c r="H19" s="118">
        <v>0</v>
      </c>
      <c r="I19" s="120">
        <v>2164.27</v>
      </c>
      <c r="J19" s="121">
        <f t="shared" si="0"/>
        <v>2164.27</v>
      </c>
    </row>
    <row r="20" spans="1:10" s="25" customFormat="1" ht="15">
      <c r="A20" s="149"/>
      <c r="B20" s="93" t="s">
        <v>117</v>
      </c>
      <c r="C20" s="88" t="s">
        <v>38</v>
      </c>
      <c r="D20" s="89" t="s">
        <v>54</v>
      </c>
      <c r="E20" s="90"/>
      <c r="F20" s="90">
        <v>4116</v>
      </c>
      <c r="G20" s="89" t="s">
        <v>123</v>
      </c>
      <c r="H20" s="118">
        <v>0</v>
      </c>
      <c r="I20" s="120">
        <v>381.93</v>
      </c>
      <c r="J20" s="121">
        <f t="shared" si="0"/>
        <v>381.93</v>
      </c>
    </row>
    <row r="21" spans="1:10" s="25" customFormat="1" ht="15">
      <c r="A21" s="149"/>
      <c r="B21" s="93" t="s">
        <v>118</v>
      </c>
      <c r="C21" s="88" t="s">
        <v>38</v>
      </c>
      <c r="D21" s="89" t="s">
        <v>53</v>
      </c>
      <c r="E21" s="90">
        <v>3113</v>
      </c>
      <c r="F21" s="90">
        <v>5336</v>
      </c>
      <c r="G21" s="89" t="s">
        <v>123</v>
      </c>
      <c r="H21" s="118">
        <v>0</v>
      </c>
      <c r="I21" s="120">
        <v>2164.27</v>
      </c>
      <c r="J21" s="121">
        <f t="shared" si="0"/>
        <v>2164.27</v>
      </c>
    </row>
    <row r="22" spans="1:10" s="25" customFormat="1" ht="15">
      <c r="A22" s="149"/>
      <c r="B22" s="93" t="s">
        <v>119</v>
      </c>
      <c r="C22" s="88" t="s">
        <v>38</v>
      </c>
      <c r="D22" s="89" t="s">
        <v>54</v>
      </c>
      <c r="E22" s="90">
        <v>3113</v>
      </c>
      <c r="F22" s="90">
        <v>5336</v>
      </c>
      <c r="G22" s="89" t="s">
        <v>123</v>
      </c>
      <c r="H22" s="118">
        <v>0</v>
      </c>
      <c r="I22" s="120">
        <v>381.93</v>
      </c>
      <c r="J22" s="121">
        <f t="shared" si="0"/>
        <v>381.93</v>
      </c>
    </row>
    <row r="23" spans="1:10" s="25" customFormat="1" ht="15">
      <c r="A23" s="22"/>
      <c r="B23" s="23"/>
      <c r="C23" s="24"/>
      <c r="D23" s="24"/>
      <c r="E23" s="154" t="s">
        <v>16</v>
      </c>
      <c r="F23" s="154"/>
      <c r="G23" s="154"/>
      <c r="H23" s="20">
        <f>H7+H9+H11+H13+H15+H16+H19+H20</f>
        <v>1772.78</v>
      </c>
      <c r="I23" s="20">
        <f aca="true" t="shared" si="1" ref="I23:J23">I7+I9+I11+I13+I15+I16+I19+I20</f>
        <v>3162.52</v>
      </c>
      <c r="J23" s="20">
        <f t="shared" si="1"/>
        <v>4935.3</v>
      </c>
    </row>
    <row r="24" spans="1:10" s="25" customFormat="1" ht="15">
      <c r="A24" s="22"/>
      <c r="B24" s="26" t="s">
        <v>34</v>
      </c>
      <c r="C24" s="24"/>
      <c r="D24" s="24"/>
      <c r="E24" s="155" t="s">
        <v>17</v>
      </c>
      <c r="F24" s="155"/>
      <c r="G24" s="155"/>
      <c r="H24" s="20">
        <f>H8+H10+H12+H14+H17+H18+H21+H22</f>
        <v>2580.77</v>
      </c>
      <c r="I24" s="20">
        <f aca="true" t="shared" si="2" ref="I24:J24">I8+I10+I12+I14+I17+I18+I21+I22</f>
        <v>3162.52</v>
      </c>
      <c r="J24" s="20">
        <f t="shared" si="2"/>
        <v>5743.290000000001</v>
      </c>
    </row>
    <row r="25" spans="1:10" ht="15">
      <c r="A25" s="22"/>
      <c r="B25" s="27"/>
      <c r="C25" s="24"/>
      <c r="D25" s="24"/>
      <c r="E25" s="153" t="s">
        <v>18</v>
      </c>
      <c r="F25" s="153"/>
      <c r="G25" s="153"/>
      <c r="H25" s="64">
        <v>0</v>
      </c>
      <c r="I25" s="64">
        <v>0</v>
      </c>
      <c r="J25" s="64">
        <v>0</v>
      </c>
    </row>
    <row r="26" spans="1:10" ht="15">
      <c r="A26" s="29"/>
      <c r="B26" s="30"/>
      <c r="C26" s="31"/>
      <c r="D26" s="31"/>
      <c r="E26" s="153" t="s">
        <v>19</v>
      </c>
      <c r="F26" s="153"/>
      <c r="G26" s="153"/>
      <c r="H26" s="32">
        <f>H23-H24-H25</f>
        <v>-807.99</v>
      </c>
      <c r="I26" s="32">
        <f aca="true" t="shared" si="3" ref="I26:J26">I23-I24-I25</f>
        <v>0</v>
      </c>
      <c r="J26" s="32">
        <f t="shared" si="3"/>
        <v>-807.9900000000007</v>
      </c>
    </row>
    <row r="27" spans="1:11" ht="15">
      <c r="A27" s="33" t="s">
        <v>20</v>
      </c>
      <c r="B27" s="34"/>
      <c r="C27" s="35"/>
      <c r="D27" s="35"/>
      <c r="E27" s="36"/>
      <c r="F27" s="34"/>
      <c r="G27" s="34"/>
      <c r="H27" s="37"/>
      <c r="I27" s="37"/>
      <c r="J27" s="76"/>
      <c r="K27" s="34"/>
    </row>
    <row r="28" spans="1:10" ht="15">
      <c r="A28" s="149" t="s">
        <v>13</v>
      </c>
      <c r="B28" s="65" t="s">
        <v>48</v>
      </c>
      <c r="C28" s="13"/>
      <c r="D28" s="14"/>
      <c r="E28" s="11">
        <v>4343</v>
      </c>
      <c r="F28" s="11">
        <v>5222</v>
      </c>
      <c r="G28" s="14" t="s">
        <v>46</v>
      </c>
      <c r="H28" s="21">
        <v>140</v>
      </c>
      <c r="I28" s="16">
        <v>-20</v>
      </c>
      <c r="J28" s="15">
        <f aca="true" t="shared" si="4" ref="J28:J31">H28+I28</f>
        <v>120</v>
      </c>
    </row>
    <row r="29" spans="1:10" ht="15">
      <c r="A29" s="149"/>
      <c r="B29" s="87" t="s">
        <v>175</v>
      </c>
      <c r="C29" s="88" t="s">
        <v>38</v>
      </c>
      <c r="D29" s="89"/>
      <c r="E29" s="90">
        <v>4324</v>
      </c>
      <c r="F29" s="90">
        <v>5339</v>
      </c>
      <c r="G29" s="89" t="s">
        <v>47</v>
      </c>
      <c r="H29" s="91">
        <v>0</v>
      </c>
      <c r="I29" s="92">
        <v>20</v>
      </c>
      <c r="J29" s="91">
        <f t="shared" si="4"/>
        <v>20</v>
      </c>
    </row>
    <row r="30" spans="1:10" ht="15" customHeight="1">
      <c r="A30" s="150" t="s">
        <v>14</v>
      </c>
      <c r="B30" s="65" t="s">
        <v>59</v>
      </c>
      <c r="C30" s="13"/>
      <c r="D30" s="14"/>
      <c r="E30" s="11">
        <v>4343</v>
      </c>
      <c r="F30" s="11">
        <v>5222</v>
      </c>
      <c r="G30" s="14" t="s">
        <v>46</v>
      </c>
      <c r="H30" s="21">
        <v>120</v>
      </c>
      <c r="I30" s="66">
        <v>-5</v>
      </c>
      <c r="J30" s="15">
        <f t="shared" si="4"/>
        <v>115</v>
      </c>
    </row>
    <row r="31" spans="1:10" ht="15">
      <c r="A31" s="151"/>
      <c r="B31" s="12" t="s">
        <v>64</v>
      </c>
      <c r="C31" s="11"/>
      <c r="D31" s="11"/>
      <c r="E31" s="11">
        <v>4350</v>
      </c>
      <c r="F31" s="11">
        <v>5223</v>
      </c>
      <c r="G31" s="75" t="s">
        <v>58</v>
      </c>
      <c r="H31" s="15">
        <v>669.1</v>
      </c>
      <c r="I31" s="81">
        <v>5</v>
      </c>
      <c r="J31" s="15">
        <f t="shared" si="4"/>
        <v>674.1</v>
      </c>
    </row>
    <row r="32" spans="1:10" ht="15">
      <c r="A32" s="150" t="s">
        <v>15</v>
      </c>
      <c r="B32" s="103" t="s">
        <v>167</v>
      </c>
      <c r="C32" s="104"/>
      <c r="D32" s="105">
        <v>13011</v>
      </c>
      <c r="E32" s="105">
        <v>4329</v>
      </c>
      <c r="F32" s="105">
        <v>5167</v>
      </c>
      <c r="G32" s="14" t="s">
        <v>65</v>
      </c>
      <c r="H32" s="21">
        <v>127</v>
      </c>
      <c r="I32" s="16">
        <v>-14</v>
      </c>
      <c r="J32" s="21">
        <v>113</v>
      </c>
    </row>
    <row r="33" spans="1:10" ht="15">
      <c r="A33" s="152"/>
      <c r="B33" s="103" t="s">
        <v>168</v>
      </c>
      <c r="C33" s="104"/>
      <c r="D33" s="105">
        <v>13011</v>
      </c>
      <c r="E33" s="105">
        <v>4329</v>
      </c>
      <c r="F33" s="105">
        <v>5173</v>
      </c>
      <c r="G33" s="14" t="s">
        <v>65</v>
      </c>
      <c r="H33" s="21">
        <v>12</v>
      </c>
      <c r="I33" s="16">
        <v>14</v>
      </c>
      <c r="J33" s="21">
        <v>26</v>
      </c>
    </row>
    <row r="34" spans="1:10" ht="15">
      <c r="A34" s="152"/>
      <c r="B34" s="103" t="s">
        <v>162</v>
      </c>
      <c r="C34" s="104"/>
      <c r="D34" s="105">
        <v>13011</v>
      </c>
      <c r="E34" s="105">
        <v>4329</v>
      </c>
      <c r="F34" s="105">
        <v>5136</v>
      </c>
      <c r="G34" s="14" t="s">
        <v>65</v>
      </c>
      <c r="H34" s="21">
        <v>6</v>
      </c>
      <c r="I34" s="16">
        <v>-2</v>
      </c>
      <c r="J34" s="21">
        <v>4</v>
      </c>
    </row>
    <row r="35" spans="1:10" ht="15">
      <c r="A35" s="152"/>
      <c r="B35" s="103" t="s">
        <v>163</v>
      </c>
      <c r="C35" s="104"/>
      <c r="D35" s="105">
        <v>13011</v>
      </c>
      <c r="E35" s="105">
        <v>4329</v>
      </c>
      <c r="F35" s="105">
        <v>5139</v>
      </c>
      <c r="G35" s="14" t="s">
        <v>65</v>
      </c>
      <c r="H35" s="21">
        <v>10</v>
      </c>
      <c r="I35" s="16">
        <v>-9</v>
      </c>
      <c r="J35" s="21">
        <v>1</v>
      </c>
    </row>
    <row r="36" spans="1:10" ht="15">
      <c r="A36" s="152"/>
      <c r="B36" s="103" t="s">
        <v>164</v>
      </c>
      <c r="C36" s="104"/>
      <c r="D36" s="105">
        <v>13011</v>
      </c>
      <c r="E36" s="105">
        <v>4329</v>
      </c>
      <c r="F36" s="105">
        <v>5156</v>
      </c>
      <c r="G36" s="14" t="s">
        <v>65</v>
      </c>
      <c r="H36" s="21">
        <v>12</v>
      </c>
      <c r="I36" s="16">
        <v>-2</v>
      </c>
      <c r="J36" s="21">
        <v>10</v>
      </c>
    </row>
    <row r="37" spans="1:10" ht="15">
      <c r="A37" s="152"/>
      <c r="B37" s="103" t="s">
        <v>165</v>
      </c>
      <c r="C37" s="104"/>
      <c r="D37" s="105">
        <v>13011</v>
      </c>
      <c r="E37" s="105">
        <v>4329</v>
      </c>
      <c r="F37" s="105">
        <v>5194</v>
      </c>
      <c r="G37" s="14" t="s">
        <v>65</v>
      </c>
      <c r="H37" s="21">
        <v>5</v>
      </c>
      <c r="I37" s="16">
        <v>-2</v>
      </c>
      <c r="J37" s="21">
        <v>3</v>
      </c>
    </row>
    <row r="38" spans="1:10" ht="15">
      <c r="A38" s="152"/>
      <c r="B38" s="103" t="s">
        <v>166</v>
      </c>
      <c r="C38" s="104"/>
      <c r="D38" s="105">
        <v>13011</v>
      </c>
      <c r="E38" s="105">
        <v>4329</v>
      </c>
      <c r="F38" s="105">
        <v>5424</v>
      </c>
      <c r="G38" s="14" t="s">
        <v>65</v>
      </c>
      <c r="H38" s="21">
        <v>25</v>
      </c>
      <c r="I38" s="16">
        <v>-4</v>
      </c>
      <c r="J38" s="21">
        <v>21</v>
      </c>
    </row>
    <row r="39" spans="1:10" ht="15">
      <c r="A39" s="152"/>
      <c r="B39" s="103" t="s">
        <v>161</v>
      </c>
      <c r="C39" s="104"/>
      <c r="D39" s="105">
        <v>13011</v>
      </c>
      <c r="E39" s="105">
        <v>4329</v>
      </c>
      <c r="F39" s="105">
        <v>5151</v>
      </c>
      <c r="G39" s="14" t="s">
        <v>65</v>
      </c>
      <c r="H39" s="21">
        <v>10</v>
      </c>
      <c r="I39" s="16">
        <v>1</v>
      </c>
      <c r="J39" s="21">
        <v>11</v>
      </c>
    </row>
    <row r="40" spans="1:10" ht="15">
      <c r="A40" s="152"/>
      <c r="B40" s="103" t="s">
        <v>160</v>
      </c>
      <c r="C40" s="104"/>
      <c r="D40" s="105">
        <v>13011</v>
      </c>
      <c r="E40" s="105">
        <v>4329</v>
      </c>
      <c r="F40" s="105">
        <v>5152</v>
      </c>
      <c r="G40" s="14" t="s">
        <v>65</v>
      </c>
      <c r="H40" s="21">
        <v>59</v>
      </c>
      <c r="I40" s="16">
        <v>6</v>
      </c>
      <c r="J40" s="21">
        <v>65</v>
      </c>
    </row>
    <row r="41" spans="1:10" ht="15">
      <c r="A41" s="152"/>
      <c r="B41" s="103" t="s">
        <v>159</v>
      </c>
      <c r="C41" s="104"/>
      <c r="D41" s="105">
        <v>13011</v>
      </c>
      <c r="E41" s="105">
        <v>4329</v>
      </c>
      <c r="F41" s="105">
        <v>5154</v>
      </c>
      <c r="G41" s="14" t="s">
        <v>65</v>
      </c>
      <c r="H41" s="21">
        <v>63</v>
      </c>
      <c r="I41" s="16">
        <v>12</v>
      </c>
      <c r="J41" s="21">
        <v>75</v>
      </c>
    </row>
    <row r="42" spans="1:10" ht="15">
      <c r="A42" s="149" t="s">
        <v>37</v>
      </c>
      <c r="B42" s="12" t="s">
        <v>153</v>
      </c>
      <c r="C42" s="13"/>
      <c r="D42" s="14" t="s">
        <v>73</v>
      </c>
      <c r="E42" s="11">
        <v>4359</v>
      </c>
      <c r="F42" s="11">
        <v>5031</v>
      </c>
      <c r="G42" s="14" t="s">
        <v>72</v>
      </c>
      <c r="H42" s="21">
        <v>632</v>
      </c>
      <c r="I42" s="66">
        <v>-240</v>
      </c>
      <c r="J42" s="15">
        <f aca="true" t="shared" si="5" ref="J42:J54">H42+I42</f>
        <v>392</v>
      </c>
    </row>
    <row r="43" spans="1:10" ht="15">
      <c r="A43" s="149"/>
      <c r="B43" s="12" t="s">
        <v>154</v>
      </c>
      <c r="C43" s="13"/>
      <c r="D43" s="12">
        <v>104513013</v>
      </c>
      <c r="E43" s="11">
        <v>4359</v>
      </c>
      <c r="F43" s="11">
        <v>5011</v>
      </c>
      <c r="G43" s="14" t="s">
        <v>72</v>
      </c>
      <c r="H43" s="21">
        <v>676</v>
      </c>
      <c r="I43" s="66">
        <v>100</v>
      </c>
      <c r="J43" s="21">
        <f t="shared" si="5"/>
        <v>776</v>
      </c>
    </row>
    <row r="44" spans="1:10" ht="15">
      <c r="A44" s="149"/>
      <c r="B44" s="12" t="s">
        <v>155</v>
      </c>
      <c r="C44" s="13"/>
      <c r="D44" s="12">
        <v>104113013</v>
      </c>
      <c r="E44" s="11">
        <v>4359</v>
      </c>
      <c r="F44" s="11">
        <v>5162</v>
      </c>
      <c r="G44" s="14" t="s">
        <v>72</v>
      </c>
      <c r="H44" s="21">
        <v>11</v>
      </c>
      <c r="I44" s="66">
        <v>5</v>
      </c>
      <c r="J44" s="21">
        <f t="shared" si="5"/>
        <v>16</v>
      </c>
    </row>
    <row r="45" spans="1:10" ht="15">
      <c r="A45" s="149"/>
      <c r="B45" s="12" t="s">
        <v>170</v>
      </c>
      <c r="C45" s="13"/>
      <c r="D45" s="12">
        <v>104113013</v>
      </c>
      <c r="E45" s="11">
        <v>4359</v>
      </c>
      <c r="F45" s="11">
        <v>5163</v>
      </c>
      <c r="G45" s="14" t="s">
        <v>72</v>
      </c>
      <c r="H45" s="21">
        <v>5</v>
      </c>
      <c r="I45" s="66">
        <v>5</v>
      </c>
      <c r="J45" s="21">
        <f t="shared" si="5"/>
        <v>10</v>
      </c>
    </row>
    <row r="46" spans="1:10" ht="15">
      <c r="A46" s="149"/>
      <c r="B46" s="12" t="s">
        <v>156</v>
      </c>
      <c r="C46" s="13"/>
      <c r="D46" s="12">
        <v>104513013</v>
      </c>
      <c r="E46" s="11">
        <v>4359</v>
      </c>
      <c r="F46" s="11">
        <v>5167</v>
      </c>
      <c r="G46" s="14" t="s">
        <v>72</v>
      </c>
      <c r="H46" s="21">
        <v>42</v>
      </c>
      <c r="I46" s="66">
        <v>20</v>
      </c>
      <c r="J46" s="21">
        <f t="shared" si="5"/>
        <v>62</v>
      </c>
    </row>
    <row r="47" spans="1:10" ht="15">
      <c r="A47" s="149"/>
      <c r="B47" s="12" t="s">
        <v>157</v>
      </c>
      <c r="C47" s="13"/>
      <c r="D47" s="12">
        <v>104113013</v>
      </c>
      <c r="E47" s="11">
        <v>4359</v>
      </c>
      <c r="F47" s="11">
        <v>5173</v>
      </c>
      <c r="G47" s="14" t="s">
        <v>72</v>
      </c>
      <c r="H47" s="21">
        <v>262</v>
      </c>
      <c r="I47" s="66">
        <v>100</v>
      </c>
      <c r="J47" s="21">
        <f t="shared" si="5"/>
        <v>362</v>
      </c>
    </row>
    <row r="48" spans="1:10" ht="15">
      <c r="A48" s="149"/>
      <c r="B48" s="98" t="s">
        <v>158</v>
      </c>
      <c r="C48" s="99"/>
      <c r="D48" s="98">
        <v>104513013</v>
      </c>
      <c r="E48" s="101">
        <v>4359</v>
      </c>
      <c r="F48" s="101">
        <v>5424</v>
      </c>
      <c r="G48" s="100" t="s">
        <v>72</v>
      </c>
      <c r="H48" s="106">
        <v>5</v>
      </c>
      <c r="I48" s="107">
        <v>10</v>
      </c>
      <c r="J48" s="106">
        <f t="shared" si="5"/>
        <v>15</v>
      </c>
    </row>
    <row r="49" spans="1:10" ht="15">
      <c r="A49" s="149" t="s">
        <v>76</v>
      </c>
      <c r="B49" s="108" t="s">
        <v>78</v>
      </c>
      <c r="C49" s="109"/>
      <c r="D49" s="110">
        <v>104113013</v>
      </c>
      <c r="E49" s="110">
        <v>4399</v>
      </c>
      <c r="F49" s="110">
        <v>5011</v>
      </c>
      <c r="G49" s="100" t="s">
        <v>75</v>
      </c>
      <c r="H49" s="111">
        <v>52.35</v>
      </c>
      <c r="I49" s="66">
        <v>-50</v>
      </c>
      <c r="J49" s="106">
        <f t="shared" si="5"/>
        <v>2.3500000000000014</v>
      </c>
    </row>
    <row r="50" spans="1:10" ht="15">
      <c r="A50" s="149"/>
      <c r="B50" s="108" t="s">
        <v>74</v>
      </c>
      <c r="C50" s="109"/>
      <c r="D50" s="109"/>
      <c r="E50" s="110">
        <v>4399</v>
      </c>
      <c r="F50" s="110">
        <v>5011</v>
      </c>
      <c r="G50" s="100" t="s">
        <v>75</v>
      </c>
      <c r="H50" s="106">
        <v>30</v>
      </c>
      <c r="I50" s="66">
        <v>50</v>
      </c>
      <c r="J50" s="106">
        <f t="shared" si="5"/>
        <v>80</v>
      </c>
    </row>
    <row r="51" spans="1:10" ht="15">
      <c r="A51" s="149"/>
      <c r="B51" s="108" t="s">
        <v>79</v>
      </c>
      <c r="C51" s="12"/>
      <c r="D51" s="11">
        <v>104513013</v>
      </c>
      <c r="E51" s="11">
        <v>4399</v>
      </c>
      <c r="F51" s="11">
        <v>5011</v>
      </c>
      <c r="G51" s="100" t="s">
        <v>75</v>
      </c>
      <c r="H51" s="106">
        <v>478</v>
      </c>
      <c r="I51" s="66">
        <v>-15</v>
      </c>
      <c r="J51" s="106">
        <f t="shared" si="5"/>
        <v>463</v>
      </c>
    </row>
    <row r="52" spans="1:10" ht="15">
      <c r="A52" s="149"/>
      <c r="B52" s="108" t="s">
        <v>80</v>
      </c>
      <c r="C52" s="12"/>
      <c r="D52" s="11">
        <v>104113013</v>
      </c>
      <c r="E52" s="11">
        <v>4399</v>
      </c>
      <c r="F52" s="11">
        <v>5137</v>
      </c>
      <c r="G52" s="100" t="s">
        <v>75</v>
      </c>
      <c r="H52" s="106">
        <v>15</v>
      </c>
      <c r="I52" s="66">
        <v>15</v>
      </c>
      <c r="J52" s="106">
        <f t="shared" si="5"/>
        <v>30</v>
      </c>
    </row>
    <row r="53" spans="1:10" ht="15">
      <c r="A53" s="149"/>
      <c r="B53" s="12" t="s">
        <v>169</v>
      </c>
      <c r="C53" s="12"/>
      <c r="D53" s="11">
        <v>104513013</v>
      </c>
      <c r="E53" s="11">
        <v>4399</v>
      </c>
      <c r="F53" s="11">
        <v>5169</v>
      </c>
      <c r="G53" s="100" t="s">
        <v>75</v>
      </c>
      <c r="H53" s="106">
        <v>128.45</v>
      </c>
      <c r="I53" s="66">
        <v>-20</v>
      </c>
      <c r="J53" s="106">
        <f t="shared" si="5"/>
        <v>108.44999999999999</v>
      </c>
    </row>
    <row r="54" spans="1:10" ht="15">
      <c r="A54" s="149"/>
      <c r="B54" s="12" t="s">
        <v>81</v>
      </c>
      <c r="C54" s="13"/>
      <c r="D54" s="12">
        <v>104513013</v>
      </c>
      <c r="E54" s="11">
        <v>4399</v>
      </c>
      <c r="F54" s="11">
        <v>5167</v>
      </c>
      <c r="G54" s="14" t="s">
        <v>75</v>
      </c>
      <c r="H54" s="21">
        <v>15</v>
      </c>
      <c r="I54" s="66">
        <v>20</v>
      </c>
      <c r="J54" s="21">
        <f t="shared" si="5"/>
        <v>35</v>
      </c>
    </row>
    <row r="55" spans="1:10" ht="15">
      <c r="A55" s="152" t="s">
        <v>77</v>
      </c>
      <c r="B55" s="79" t="s">
        <v>91</v>
      </c>
      <c r="C55" s="80"/>
      <c r="D55" s="75"/>
      <c r="E55" s="74">
        <v>2223</v>
      </c>
      <c r="F55" s="74">
        <v>5494</v>
      </c>
      <c r="G55" s="75" t="s">
        <v>66</v>
      </c>
      <c r="H55" s="15">
        <v>45</v>
      </c>
      <c r="I55" s="81">
        <v>-27</v>
      </c>
      <c r="J55" s="15">
        <f aca="true" t="shared" si="6" ref="J55:J64">H55+I55</f>
        <v>18</v>
      </c>
    </row>
    <row r="56" spans="1:10" ht="15">
      <c r="A56" s="152"/>
      <c r="B56" s="82" t="s">
        <v>71</v>
      </c>
      <c r="C56" s="13"/>
      <c r="D56" s="14"/>
      <c r="E56" s="11">
        <v>2223</v>
      </c>
      <c r="F56" s="11">
        <v>5139</v>
      </c>
      <c r="G56" s="14" t="s">
        <v>66</v>
      </c>
      <c r="H56" s="21">
        <v>5</v>
      </c>
      <c r="I56" s="66">
        <v>2</v>
      </c>
      <c r="J56" s="15">
        <f t="shared" si="6"/>
        <v>7</v>
      </c>
    </row>
    <row r="57" spans="1:10" ht="15">
      <c r="A57" s="152"/>
      <c r="B57" s="117" t="s">
        <v>98</v>
      </c>
      <c r="C57" s="88" t="s">
        <v>38</v>
      </c>
      <c r="D57" s="89"/>
      <c r="E57" s="90">
        <v>2223</v>
      </c>
      <c r="F57" s="90">
        <v>5131</v>
      </c>
      <c r="G57" s="89" t="s">
        <v>66</v>
      </c>
      <c r="H57" s="118">
        <v>0</v>
      </c>
      <c r="I57" s="92">
        <v>2</v>
      </c>
      <c r="J57" s="91">
        <f t="shared" si="6"/>
        <v>2</v>
      </c>
    </row>
    <row r="58" spans="1:10" ht="15">
      <c r="A58" s="152"/>
      <c r="B58" s="82" t="s">
        <v>92</v>
      </c>
      <c r="C58" s="13"/>
      <c r="D58" s="14"/>
      <c r="E58" s="11">
        <v>2223</v>
      </c>
      <c r="F58" s="11">
        <v>5194</v>
      </c>
      <c r="G58" s="14" t="s">
        <v>67</v>
      </c>
      <c r="H58" s="21">
        <v>25</v>
      </c>
      <c r="I58" s="66">
        <v>-11</v>
      </c>
      <c r="J58" s="15">
        <f t="shared" si="6"/>
        <v>14</v>
      </c>
    </row>
    <row r="59" spans="1:10" ht="15">
      <c r="A59" s="152"/>
      <c r="B59" s="82" t="s">
        <v>70</v>
      </c>
      <c r="C59" s="13"/>
      <c r="D59" s="14"/>
      <c r="E59" s="11">
        <v>2223</v>
      </c>
      <c r="F59" s="11">
        <v>5494</v>
      </c>
      <c r="G59" s="14" t="s">
        <v>67</v>
      </c>
      <c r="H59" s="21">
        <v>5</v>
      </c>
      <c r="I59" s="66">
        <v>-5</v>
      </c>
      <c r="J59" s="15">
        <f t="shared" si="6"/>
        <v>0</v>
      </c>
    </row>
    <row r="60" spans="1:10" ht="15">
      <c r="A60" s="152"/>
      <c r="B60" s="82" t="s">
        <v>93</v>
      </c>
      <c r="C60" s="13"/>
      <c r="D60" s="14"/>
      <c r="E60" s="11">
        <v>2223</v>
      </c>
      <c r="F60" s="11">
        <v>5169</v>
      </c>
      <c r="G60" s="14" t="s">
        <v>67</v>
      </c>
      <c r="H60" s="21">
        <v>30</v>
      </c>
      <c r="I60" s="66">
        <v>-10</v>
      </c>
      <c r="J60" s="15">
        <f>H60+I60</f>
        <v>20</v>
      </c>
    </row>
    <row r="61" spans="1:10" ht="15">
      <c r="A61" s="152"/>
      <c r="B61" s="4" t="s">
        <v>94</v>
      </c>
      <c r="C61" s="13"/>
      <c r="D61" s="14"/>
      <c r="E61" s="11">
        <v>2223</v>
      </c>
      <c r="F61" s="11">
        <v>5175</v>
      </c>
      <c r="G61" s="14">
        <v>5207</v>
      </c>
      <c r="H61" s="21">
        <v>5</v>
      </c>
      <c r="I61" s="66">
        <v>-4</v>
      </c>
      <c r="J61" s="15">
        <f>H61+I61</f>
        <v>1</v>
      </c>
    </row>
    <row r="62" spans="1:10" ht="15">
      <c r="A62" s="152"/>
      <c r="B62" s="82" t="s">
        <v>69</v>
      </c>
      <c r="C62" s="13"/>
      <c r="D62" s="14"/>
      <c r="E62" s="11">
        <v>2223</v>
      </c>
      <c r="F62" s="11">
        <v>5494</v>
      </c>
      <c r="G62" s="14"/>
      <c r="H62" s="21">
        <v>13</v>
      </c>
      <c r="I62" s="66">
        <v>-13</v>
      </c>
      <c r="J62" s="15">
        <f t="shared" si="6"/>
        <v>0</v>
      </c>
    </row>
    <row r="63" spans="1:10" ht="15">
      <c r="A63" s="152"/>
      <c r="B63" s="117" t="s">
        <v>95</v>
      </c>
      <c r="C63" s="88" t="s">
        <v>38</v>
      </c>
      <c r="D63" s="89"/>
      <c r="E63" s="90">
        <v>2223</v>
      </c>
      <c r="F63" s="90">
        <v>5194</v>
      </c>
      <c r="G63" s="89" t="s">
        <v>68</v>
      </c>
      <c r="H63" s="118">
        <v>0</v>
      </c>
      <c r="I63" s="92">
        <v>66</v>
      </c>
      <c r="J63" s="91">
        <f t="shared" si="6"/>
        <v>66</v>
      </c>
    </row>
    <row r="64" spans="1:10" ht="13.5" customHeight="1">
      <c r="A64" s="119" t="s">
        <v>82</v>
      </c>
      <c r="B64" s="112" t="s">
        <v>50</v>
      </c>
      <c r="C64" s="113"/>
      <c r="D64" s="114"/>
      <c r="E64" s="115">
        <v>5311</v>
      </c>
      <c r="F64" s="115">
        <v>5171</v>
      </c>
      <c r="G64" s="114" t="s">
        <v>49</v>
      </c>
      <c r="H64" s="102">
        <v>220</v>
      </c>
      <c r="I64" s="116">
        <v>2070</v>
      </c>
      <c r="J64" s="102">
        <f t="shared" si="6"/>
        <v>2290</v>
      </c>
    </row>
    <row r="65" spans="1:10" ht="15">
      <c r="A65" s="150" t="s">
        <v>83</v>
      </c>
      <c r="B65" s="12" t="s">
        <v>86</v>
      </c>
      <c r="C65" s="13"/>
      <c r="D65" s="14"/>
      <c r="E65" s="11">
        <v>3314</v>
      </c>
      <c r="F65" s="11">
        <v>5011</v>
      </c>
      <c r="G65" s="14" t="s">
        <v>84</v>
      </c>
      <c r="H65" s="21">
        <v>1140</v>
      </c>
      <c r="I65" s="16">
        <v>-2</v>
      </c>
      <c r="J65" s="21">
        <f aca="true" t="shared" si="7" ref="J65:J91">H65+I65</f>
        <v>1138</v>
      </c>
    </row>
    <row r="66" spans="1:10" ht="15">
      <c r="A66" s="151"/>
      <c r="B66" s="93" t="s">
        <v>102</v>
      </c>
      <c r="C66" s="88" t="s">
        <v>38</v>
      </c>
      <c r="D66" s="89"/>
      <c r="E66" s="90">
        <v>3314</v>
      </c>
      <c r="F66" s="90">
        <v>5424</v>
      </c>
      <c r="G66" s="89" t="s">
        <v>84</v>
      </c>
      <c r="H66" s="118">
        <v>0</v>
      </c>
      <c r="I66" s="120">
        <v>2</v>
      </c>
      <c r="J66" s="118">
        <f t="shared" si="7"/>
        <v>2</v>
      </c>
    </row>
    <row r="67" spans="1:10" s="25" customFormat="1" ht="15">
      <c r="A67" s="150" t="s">
        <v>100</v>
      </c>
      <c r="B67" s="12" t="s">
        <v>103</v>
      </c>
      <c r="C67" s="13"/>
      <c r="D67" s="14"/>
      <c r="E67" s="11">
        <v>6112</v>
      </c>
      <c r="F67" s="11">
        <v>5901</v>
      </c>
      <c r="G67" s="14" t="s">
        <v>99</v>
      </c>
      <c r="H67" s="21">
        <v>42.5</v>
      </c>
      <c r="I67" s="16">
        <v>-13</v>
      </c>
      <c r="J67" s="21">
        <f>H67+I67</f>
        <v>29.5</v>
      </c>
    </row>
    <row r="68" spans="1:10" ht="15">
      <c r="A68" s="152"/>
      <c r="B68" s="12" t="s">
        <v>106</v>
      </c>
      <c r="C68" s="13"/>
      <c r="D68" s="14"/>
      <c r="E68" s="11">
        <v>3421</v>
      </c>
      <c r="F68" s="11">
        <v>5222</v>
      </c>
      <c r="G68" s="14" t="s">
        <v>105</v>
      </c>
      <c r="H68" s="21">
        <v>45.4</v>
      </c>
      <c r="I68" s="16">
        <v>5</v>
      </c>
      <c r="J68" s="21">
        <f t="shared" si="7"/>
        <v>50.4</v>
      </c>
    </row>
    <row r="69" spans="1:10" ht="15">
      <c r="A69" s="152"/>
      <c r="B69" s="12" t="s">
        <v>150</v>
      </c>
      <c r="C69" s="13"/>
      <c r="D69" s="14"/>
      <c r="E69" s="11">
        <v>3419</v>
      </c>
      <c r="F69" s="11">
        <v>5222</v>
      </c>
      <c r="G69" s="14" t="s">
        <v>107</v>
      </c>
      <c r="H69" s="21">
        <v>5</v>
      </c>
      <c r="I69" s="16">
        <v>5</v>
      </c>
      <c r="J69" s="21">
        <f t="shared" si="7"/>
        <v>10</v>
      </c>
    </row>
    <row r="70" spans="1:10" ht="15">
      <c r="A70" s="151"/>
      <c r="B70" s="12" t="s">
        <v>104</v>
      </c>
      <c r="C70" s="13"/>
      <c r="D70" s="14"/>
      <c r="E70" s="11">
        <v>3419</v>
      </c>
      <c r="F70" s="11">
        <v>5222</v>
      </c>
      <c r="G70" s="14" t="s">
        <v>101</v>
      </c>
      <c r="H70" s="21">
        <v>15</v>
      </c>
      <c r="I70" s="16">
        <v>3</v>
      </c>
      <c r="J70" s="21">
        <f t="shared" si="7"/>
        <v>18</v>
      </c>
    </row>
    <row r="71" spans="1:10" ht="15">
      <c r="A71" s="150" t="s">
        <v>108</v>
      </c>
      <c r="B71" s="12" t="s">
        <v>152</v>
      </c>
      <c r="C71" s="13"/>
      <c r="D71" s="14"/>
      <c r="E71" s="11">
        <v>3612</v>
      </c>
      <c r="F71" s="11">
        <v>5021</v>
      </c>
      <c r="G71" s="14" t="s">
        <v>109</v>
      </c>
      <c r="H71" s="21">
        <v>118</v>
      </c>
      <c r="I71" s="16">
        <v>-25</v>
      </c>
      <c r="J71" s="21">
        <f t="shared" si="7"/>
        <v>93</v>
      </c>
    </row>
    <row r="72" spans="1:10" ht="15">
      <c r="A72" s="152"/>
      <c r="B72" s="93" t="s">
        <v>151</v>
      </c>
      <c r="C72" s="88" t="s">
        <v>38</v>
      </c>
      <c r="D72" s="89"/>
      <c r="E72" s="90">
        <v>3612</v>
      </c>
      <c r="F72" s="90">
        <v>5031</v>
      </c>
      <c r="G72" s="89" t="s">
        <v>109</v>
      </c>
      <c r="H72" s="118">
        <v>0</v>
      </c>
      <c r="I72" s="120">
        <v>18</v>
      </c>
      <c r="J72" s="118">
        <f t="shared" si="7"/>
        <v>18</v>
      </c>
    </row>
    <row r="73" spans="1:10" ht="15">
      <c r="A73" s="151"/>
      <c r="B73" s="93" t="s">
        <v>151</v>
      </c>
      <c r="C73" s="88" t="s">
        <v>38</v>
      </c>
      <c r="D73" s="89"/>
      <c r="E73" s="90">
        <v>3612</v>
      </c>
      <c r="F73" s="90">
        <v>5032</v>
      </c>
      <c r="G73" s="89" t="s">
        <v>109</v>
      </c>
      <c r="H73" s="118">
        <v>0</v>
      </c>
      <c r="I73" s="120">
        <v>7</v>
      </c>
      <c r="J73" s="118">
        <f t="shared" si="7"/>
        <v>7</v>
      </c>
    </row>
    <row r="74" spans="1:10" ht="15">
      <c r="A74" s="150" t="s">
        <v>115</v>
      </c>
      <c r="B74" s="12" t="s">
        <v>110</v>
      </c>
      <c r="C74" s="13"/>
      <c r="D74" s="14"/>
      <c r="E74" s="11">
        <v>6171</v>
      </c>
      <c r="F74" s="11">
        <v>5167</v>
      </c>
      <c r="G74" s="14"/>
      <c r="H74" s="21">
        <v>660</v>
      </c>
      <c r="I74" s="16">
        <v>150</v>
      </c>
      <c r="J74" s="21">
        <f t="shared" si="7"/>
        <v>810</v>
      </c>
    </row>
    <row r="75" spans="1:10" ht="15">
      <c r="A75" s="152"/>
      <c r="B75" s="12" t="s">
        <v>111</v>
      </c>
      <c r="C75" s="13"/>
      <c r="D75" s="14"/>
      <c r="E75" s="11">
        <v>6171</v>
      </c>
      <c r="F75" s="11">
        <v>5176</v>
      </c>
      <c r="G75" s="14"/>
      <c r="H75" s="21">
        <v>55</v>
      </c>
      <c r="I75" s="16">
        <v>-20</v>
      </c>
      <c r="J75" s="21">
        <f t="shared" si="7"/>
        <v>35</v>
      </c>
    </row>
    <row r="76" spans="1:10" ht="15">
      <c r="A76" s="152"/>
      <c r="B76" s="12" t="s">
        <v>110</v>
      </c>
      <c r="C76" s="13"/>
      <c r="D76" s="14"/>
      <c r="E76" s="11">
        <v>6112</v>
      </c>
      <c r="F76" s="11">
        <v>5167</v>
      </c>
      <c r="G76" s="14"/>
      <c r="H76" s="21">
        <v>22</v>
      </c>
      <c r="I76" s="16">
        <v>10</v>
      </c>
      <c r="J76" s="21">
        <f t="shared" si="7"/>
        <v>32</v>
      </c>
    </row>
    <row r="77" spans="1:10" ht="15">
      <c r="A77" s="152"/>
      <c r="B77" s="12" t="s">
        <v>120</v>
      </c>
      <c r="C77" s="13"/>
      <c r="D77" s="14"/>
      <c r="E77" s="11">
        <v>6112</v>
      </c>
      <c r="F77" s="11">
        <v>5176</v>
      </c>
      <c r="G77" s="14"/>
      <c r="H77" s="21">
        <v>32</v>
      </c>
      <c r="I77" s="16">
        <v>-10</v>
      </c>
      <c r="J77" s="21">
        <f t="shared" si="7"/>
        <v>22</v>
      </c>
    </row>
    <row r="78" spans="1:10" ht="15">
      <c r="A78" s="152"/>
      <c r="B78" s="12" t="s">
        <v>122</v>
      </c>
      <c r="C78" s="13"/>
      <c r="D78" s="14"/>
      <c r="E78" s="11">
        <v>6171</v>
      </c>
      <c r="F78" s="11">
        <v>5011</v>
      </c>
      <c r="G78" s="14"/>
      <c r="H78" s="21">
        <v>57922</v>
      </c>
      <c r="I78" s="16">
        <v>-30</v>
      </c>
      <c r="J78" s="21">
        <f t="shared" si="7"/>
        <v>57892</v>
      </c>
    </row>
    <row r="79" spans="1:10" ht="15">
      <c r="A79" s="152"/>
      <c r="B79" s="12" t="s">
        <v>112</v>
      </c>
      <c r="C79" s="13"/>
      <c r="D79" s="14"/>
      <c r="E79" s="11">
        <v>6171</v>
      </c>
      <c r="F79" s="11">
        <v>5169</v>
      </c>
      <c r="G79" s="14"/>
      <c r="H79" s="21">
        <v>6159</v>
      </c>
      <c r="I79" s="16">
        <v>-50</v>
      </c>
      <c r="J79" s="21">
        <f t="shared" si="7"/>
        <v>6109</v>
      </c>
    </row>
    <row r="80" spans="1:10" ht="15">
      <c r="A80" s="152"/>
      <c r="B80" s="12" t="s">
        <v>113</v>
      </c>
      <c r="C80" s="13"/>
      <c r="D80" s="14"/>
      <c r="E80" s="11">
        <v>6171</v>
      </c>
      <c r="F80" s="11">
        <v>5021</v>
      </c>
      <c r="G80" s="14"/>
      <c r="H80" s="21">
        <v>250</v>
      </c>
      <c r="I80" s="16">
        <v>-50</v>
      </c>
      <c r="J80" s="21">
        <f t="shared" si="7"/>
        <v>200</v>
      </c>
    </row>
    <row r="81" spans="1:10" ht="15">
      <c r="A81" s="152"/>
      <c r="B81" s="93" t="s">
        <v>121</v>
      </c>
      <c r="C81" s="88" t="s">
        <v>38</v>
      </c>
      <c r="D81" s="89"/>
      <c r="E81" s="90">
        <v>6112</v>
      </c>
      <c r="F81" s="90">
        <v>5024</v>
      </c>
      <c r="G81" s="89"/>
      <c r="H81" s="118">
        <v>0</v>
      </c>
      <c r="I81" s="120">
        <v>285.25</v>
      </c>
      <c r="J81" s="118">
        <f t="shared" si="7"/>
        <v>285.25</v>
      </c>
    </row>
    <row r="82" spans="1:10" ht="15">
      <c r="A82" s="151"/>
      <c r="B82" s="12" t="s">
        <v>114</v>
      </c>
      <c r="C82" s="13"/>
      <c r="D82" s="14"/>
      <c r="E82" s="11">
        <v>6171</v>
      </c>
      <c r="F82" s="11">
        <v>5011</v>
      </c>
      <c r="G82" s="14"/>
      <c r="H82" s="21">
        <v>57892</v>
      </c>
      <c r="I82" s="16">
        <v>-285.25</v>
      </c>
      <c r="J82" s="21">
        <f t="shared" si="7"/>
        <v>57606.75</v>
      </c>
    </row>
    <row r="83" spans="1:10" ht="15">
      <c r="A83" s="150" t="s">
        <v>132</v>
      </c>
      <c r="B83" s="12" t="s">
        <v>146</v>
      </c>
      <c r="C83" s="13"/>
      <c r="D83" s="11"/>
      <c r="E83" s="11">
        <v>2219</v>
      </c>
      <c r="F83" s="11">
        <v>5171</v>
      </c>
      <c r="G83" s="14" t="s">
        <v>127</v>
      </c>
      <c r="H83" s="17">
        <v>1220</v>
      </c>
      <c r="I83" s="84">
        <v>-595</v>
      </c>
      <c r="J83" s="21">
        <f>H83+I83</f>
        <v>625</v>
      </c>
    </row>
    <row r="84" spans="1:10" ht="15">
      <c r="A84" s="152"/>
      <c r="B84" s="12" t="s">
        <v>131</v>
      </c>
      <c r="C84" s="13"/>
      <c r="D84" s="11"/>
      <c r="E84" s="11">
        <v>2219</v>
      </c>
      <c r="F84" s="11">
        <v>5171</v>
      </c>
      <c r="G84" s="14" t="s">
        <v>129</v>
      </c>
      <c r="H84" s="17">
        <v>550</v>
      </c>
      <c r="I84" s="84">
        <v>20</v>
      </c>
      <c r="J84" s="21">
        <f>H84+I84</f>
        <v>570</v>
      </c>
    </row>
    <row r="85" spans="1:10" ht="15">
      <c r="A85" s="152"/>
      <c r="B85" s="12" t="s">
        <v>142</v>
      </c>
      <c r="C85" s="13"/>
      <c r="D85" s="14"/>
      <c r="E85" s="11">
        <v>3113</v>
      </c>
      <c r="F85" s="11">
        <v>5171</v>
      </c>
      <c r="G85" s="14" t="s">
        <v>137</v>
      </c>
      <c r="H85" s="21">
        <v>46</v>
      </c>
      <c r="I85" s="16">
        <v>-46</v>
      </c>
      <c r="J85" s="21">
        <f aca="true" t="shared" si="8" ref="J85:J87">H85+I85</f>
        <v>0</v>
      </c>
    </row>
    <row r="86" spans="1:10" ht="15">
      <c r="A86" s="152"/>
      <c r="B86" s="12" t="s">
        <v>141</v>
      </c>
      <c r="C86" s="13"/>
      <c r="D86" s="14"/>
      <c r="E86" s="11">
        <v>3113</v>
      </c>
      <c r="F86" s="11">
        <v>5171</v>
      </c>
      <c r="G86" s="14" t="s">
        <v>138</v>
      </c>
      <c r="H86" s="21">
        <v>80</v>
      </c>
      <c r="I86" s="16">
        <v>-80</v>
      </c>
      <c r="J86" s="21">
        <f t="shared" si="8"/>
        <v>0</v>
      </c>
    </row>
    <row r="87" spans="1:10" ht="15">
      <c r="A87" s="152"/>
      <c r="B87" s="12" t="s">
        <v>140</v>
      </c>
      <c r="C87" s="13"/>
      <c r="D87" s="14"/>
      <c r="E87" s="11">
        <v>2212</v>
      </c>
      <c r="F87" s="11">
        <v>5171</v>
      </c>
      <c r="G87" s="14" t="s">
        <v>139</v>
      </c>
      <c r="H87" s="21">
        <v>450</v>
      </c>
      <c r="I87" s="16">
        <v>-174</v>
      </c>
      <c r="J87" s="21">
        <f t="shared" si="8"/>
        <v>276</v>
      </c>
    </row>
    <row r="88" spans="1:10" ht="15">
      <c r="A88" s="152"/>
      <c r="B88" s="18" t="s">
        <v>133</v>
      </c>
      <c r="C88" s="19"/>
      <c r="D88" s="19"/>
      <c r="E88" s="19">
        <v>2219</v>
      </c>
      <c r="F88" s="19">
        <v>5171</v>
      </c>
      <c r="G88" s="19">
        <v>6126</v>
      </c>
      <c r="H88" s="17">
        <v>1300</v>
      </c>
      <c r="I88" s="84">
        <v>-71</v>
      </c>
      <c r="J88" s="21">
        <f>H88+I88</f>
        <v>1229</v>
      </c>
    </row>
    <row r="89" spans="1:10" ht="15">
      <c r="A89" s="152"/>
      <c r="B89" s="93" t="s">
        <v>144</v>
      </c>
      <c r="C89" s="88" t="s">
        <v>38</v>
      </c>
      <c r="D89" s="90"/>
      <c r="E89" s="90">
        <v>3113</v>
      </c>
      <c r="F89" s="90">
        <v>5137</v>
      </c>
      <c r="G89" s="90">
        <v>8216</v>
      </c>
      <c r="H89" s="121">
        <v>0</v>
      </c>
      <c r="I89" s="122">
        <v>1180</v>
      </c>
      <c r="J89" s="118">
        <f>H89+I89</f>
        <v>1180</v>
      </c>
    </row>
    <row r="90" spans="1:10" ht="15">
      <c r="A90" s="152"/>
      <c r="B90" s="93" t="s">
        <v>144</v>
      </c>
      <c r="C90" s="88" t="s">
        <v>38</v>
      </c>
      <c r="D90" s="90"/>
      <c r="E90" s="90">
        <v>3113</v>
      </c>
      <c r="F90" s="90">
        <v>5172</v>
      </c>
      <c r="G90" s="90">
        <v>8216</v>
      </c>
      <c r="H90" s="121">
        <v>0</v>
      </c>
      <c r="I90" s="122">
        <v>12</v>
      </c>
      <c r="J90" s="118">
        <f>H90+I90</f>
        <v>12</v>
      </c>
    </row>
    <row r="91" spans="1:10" ht="15">
      <c r="A91" s="151"/>
      <c r="B91" s="18" t="s">
        <v>144</v>
      </c>
      <c r="C91" s="13"/>
      <c r="D91" s="14"/>
      <c r="E91" s="11">
        <v>3113</v>
      </c>
      <c r="F91" s="11">
        <v>5171</v>
      </c>
      <c r="G91" s="14" t="s">
        <v>143</v>
      </c>
      <c r="H91" s="21">
        <v>1126</v>
      </c>
      <c r="I91" s="16">
        <v>-1126</v>
      </c>
      <c r="J91" s="21">
        <f t="shared" si="7"/>
        <v>0</v>
      </c>
    </row>
    <row r="92" spans="1:10" ht="12.95" customHeight="1">
      <c r="A92" s="34"/>
      <c r="B92" s="42"/>
      <c r="C92" s="62"/>
      <c r="D92" s="62"/>
      <c r="E92" s="159" t="s">
        <v>21</v>
      </c>
      <c r="F92" s="160"/>
      <c r="G92" s="161"/>
      <c r="H92" s="63">
        <f>SUM(H28:H91)</f>
        <v>133087.8</v>
      </c>
      <c r="I92" s="63">
        <f>SUM(I28:I91)</f>
        <v>1190</v>
      </c>
      <c r="J92" s="63">
        <f>SUM(J28:J91)</f>
        <v>134277.8</v>
      </c>
    </row>
    <row r="93" spans="1:10" ht="12.95" customHeight="1">
      <c r="A93" s="78" t="s">
        <v>22</v>
      </c>
      <c r="B93" s="34"/>
      <c r="C93" s="35"/>
      <c r="D93" s="35"/>
      <c r="E93" s="36"/>
      <c r="F93" s="34"/>
      <c r="G93" s="34"/>
      <c r="H93" s="37"/>
      <c r="I93" s="37"/>
      <c r="J93" s="41"/>
    </row>
    <row r="94" spans="1:10" ht="12.95" customHeight="1">
      <c r="A94" s="85" t="s">
        <v>13</v>
      </c>
      <c r="B94" s="12" t="s">
        <v>51</v>
      </c>
      <c r="C94" s="13"/>
      <c r="D94" s="14"/>
      <c r="E94" s="11">
        <v>5311</v>
      </c>
      <c r="F94" s="11">
        <v>6122</v>
      </c>
      <c r="G94" s="14" t="s">
        <v>49</v>
      </c>
      <c r="H94" s="21">
        <v>2070</v>
      </c>
      <c r="I94" s="16">
        <v>-2070</v>
      </c>
      <c r="J94" s="21">
        <f>H94+I94</f>
        <v>0</v>
      </c>
    </row>
    <row r="95" spans="1:10" ht="12.95" customHeight="1">
      <c r="A95" s="150" t="s">
        <v>14</v>
      </c>
      <c r="B95" s="12" t="s">
        <v>125</v>
      </c>
      <c r="C95" s="13"/>
      <c r="D95" s="11"/>
      <c r="E95" s="11">
        <v>3412</v>
      </c>
      <c r="F95" s="11">
        <v>6122</v>
      </c>
      <c r="G95" s="14" t="s">
        <v>124</v>
      </c>
      <c r="H95" s="17">
        <v>240</v>
      </c>
      <c r="I95" s="84">
        <v>-18</v>
      </c>
      <c r="J95" s="21">
        <f>H95+I95</f>
        <v>222</v>
      </c>
    </row>
    <row r="96" spans="1:10" ht="12.95" customHeight="1">
      <c r="A96" s="152"/>
      <c r="B96" s="12" t="s">
        <v>126</v>
      </c>
      <c r="C96" s="13"/>
      <c r="D96" s="11"/>
      <c r="E96" s="11">
        <v>3412</v>
      </c>
      <c r="F96" s="11">
        <v>6121</v>
      </c>
      <c r="G96" s="14" t="s">
        <v>124</v>
      </c>
      <c r="H96" s="17">
        <v>90</v>
      </c>
      <c r="I96" s="84">
        <v>18</v>
      </c>
      <c r="J96" s="21">
        <f aca="true" t="shared" si="9" ref="J96">H96+I96</f>
        <v>108</v>
      </c>
    </row>
    <row r="97" spans="1:10" ht="12.95" customHeight="1">
      <c r="A97" s="152"/>
      <c r="B97" s="12" t="s">
        <v>145</v>
      </c>
      <c r="C97" s="13"/>
      <c r="D97" s="11"/>
      <c r="E97" s="11">
        <v>2219</v>
      </c>
      <c r="F97" s="11">
        <v>6121</v>
      </c>
      <c r="G97" s="14" t="s">
        <v>130</v>
      </c>
      <c r="H97" s="17">
        <v>0</v>
      </c>
      <c r="I97" s="84">
        <v>400</v>
      </c>
      <c r="J97" s="21">
        <f>H97+I97</f>
        <v>400</v>
      </c>
    </row>
    <row r="98" spans="1:10" ht="12.95" customHeight="1">
      <c r="A98" s="152"/>
      <c r="B98" s="12" t="s">
        <v>147</v>
      </c>
      <c r="C98" s="13"/>
      <c r="D98" s="11"/>
      <c r="E98" s="11">
        <v>2219</v>
      </c>
      <c r="F98" s="11">
        <v>6121</v>
      </c>
      <c r="G98" s="14" t="s">
        <v>128</v>
      </c>
      <c r="H98" s="17">
        <v>1673</v>
      </c>
      <c r="I98" s="84">
        <v>175</v>
      </c>
      <c r="J98" s="21">
        <f>H98+I98</f>
        <v>1848</v>
      </c>
    </row>
    <row r="99" spans="1:10" ht="12.95" customHeight="1">
      <c r="A99" s="152"/>
      <c r="B99" s="93" t="s">
        <v>136</v>
      </c>
      <c r="C99" s="88" t="s">
        <v>38</v>
      </c>
      <c r="D99" s="90"/>
      <c r="E99" s="90">
        <v>3113</v>
      </c>
      <c r="F99" s="90">
        <v>6121</v>
      </c>
      <c r="G99" s="90">
        <v>4165</v>
      </c>
      <c r="H99" s="121">
        <v>0</v>
      </c>
      <c r="I99" s="122">
        <v>300</v>
      </c>
      <c r="J99" s="118">
        <f>H99+I99</f>
        <v>300</v>
      </c>
    </row>
    <row r="100" spans="1:10" ht="12.95" customHeight="1">
      <c r="A100" s="152"/>
      <c r="B100" s="18" t="s">
        <v>148</v>
      </c>
      <c r="C100" s="19"/>
      <c r="D100" s="19"/>
      <c r="E100" s="19">
        <v>3612</v>
      </c>
      <c r="F100" s="19">
        <v>6121</v>
      </c>
      <c r="G100" s="19">
        <v>8245</v>
      </c>
      <c r="H100" s="39">
        <v>1200</v>
      </c>
      <c r="I100" s="40">
        <v>-300</v>
      </c>
      <c r="J100" s="21">
        <f aca="true" t="shared" si="10" ref="J100:J103">H100+I100</f>
        <v>900</v>
      </c>
    </row>
    <row r="101" spans="1:10" ht="12.95" customHeight="1">
      <c r="A101" s="152"/>
      <c r="B101" s="18" t="s">
        <v>149</v>
      </c>
      <c r="C101" s="19"/>
      <c r="D101" s="19"/>
      <c r="E101" s="19">
        <v>5311</v>
      </c>
      <c r="F101" s="19">
        <v>6121</v>
      </c>
      <c r="G101" s="19">
        <v>9319</v>
      </c>
      <c r="H101" s="39">
        <v>11770</v>
      </c>
      <c r="I101" s="40">
        <v>300</v>
      </c>
      <c r="J101" s="21">
        <f t="shared" si="10"/>
        <v>12070</v>
      </c>
    </row>
    <row r="102" spans="1:10" ht="12.95" customHeight="1">
      <c r="A102" s="152"/>
      <c r="B102" s="93" t="s">
        <v>144</v>
      </c>
      <c r="C102" s="88" t="s">
        <v>38</v>
      </c>
      <c r="D102" s="90"/>
      <c r="E102" s="90">
        <v>3113</v>
      </c>
      <c r="F102" s="90">
        <v>6122</v>
      </c>
      <c r="G102" s="89" t="s">
        <v>143</v>
      </c>
      <c r="H102" s="121">
        <v>0</v>
      </c>
      <c r="I102" s="122">
        <v>425</v>
      </c>
      <c r="J102" s="118">
        <f t="shared" si="10"/>
        <v>425</v>
      </c>
    </row>
    <row r="103" spans="1:10" ht="12.95" customHeight="1">
      <c r="A103" s="152"/>
      <c r="B103" s="18" t="s">
        <v>171</v>
      </c>
      <c r="C103" s="18"/>
      <c r="D103" s="18"/>
      <c r="E103" s="19">
        <v>3113</v>
      </c>
      <c r="F103" s="19">
        <v>6121</v>
      </c>
      <c r="G103" s="19">
        <v>8216</v>
      </c>
      <c r="H103" s="39">
        <v>621</v>
      </c>
      <c r="I103" s="84">
        <v>-491</v>
      </c>
      <c r="J103" s="21">
        <f t="shared" si="10"/>
        <v>130</v>
      </c>
    </row>
    <row r="104" spans="1:10" ht="12.95" customHeight="1">
      <c r="A104" s="151"/>
      <c r="B104" s="12" t="s">
        <v>135</v>
      </c>
      <c r="C104" s="13"/>
      <c r="D104" s="14"/>
      <c r="E104" s="11">
        <v>2333</v>
      </c>
      <c r="F104" s="11">
        <v>6121</v>
      </c>
      <c r="G104" s="14" t="s">
        <v>134</v>
      </c>
      <c r="H104" s="21">
        <v>134</v>
      </c>
      <c r="I104" s="16">
        <v>71</v>
      </c>
      <c r="J104" s="21">
        <f>H104+I104</f>
        <v>205</v>
      </c>
    </row>
    <row r="105" spans="1:10" ht="12.95" customHeight="1">
      <c r="A105" s="31"/>
      <c r="B105" s="30"/>
      <c r="C105" s="31"/>
      <c r="D105" s="31"/>
      <c r="E105" s="162" t="s">
        <v>23</v>
      </c>
      <c r="F105" s="162"/>
      <c r="G105" s="162"/>
      <c r="H105" s="61">
        <f>SUM(H94:H104)</f>
        <v>17798</v>
      </c>
      <c r="I105" s="61">
        <f aca="true" t="shared" si="11" ref="I105:J105">SUM(I94:I104)</f>
        <v>-1190</v>
      </c>
      <c r="J105" s="61">
        <f t="shared" si="11"/>
        <v>16608</v>
      </c>
    </row>
    <row r="106" spans="1:10" ht="12.95" customHeight="1">
      <c r="A106" s="27" t="s">
        <v>35</v>
      </c>
      <c r="B106" s="30"/>
      <c r="D106" s="31"/>
      <c r="E106" s="67"/>
      <c r="F106" s="67"/>
      <c r="J106" s="77"/>
    </row>
    <row r="107" spans="1:13" ht="12.95" customHeight="1">
      <c r="A107" s="123" t="s">
        <v>13</v>
      </c>
      <c r="B107" s="68"/>
      <c r="C107" s="69"/>
      <c r="D107" s="69"/>
      <c r="E107" s="70"/>
      <c r="F107" s="71"/>
      <c r="G107" s="70"/>
      <c r="H107" s="72">
        <v>0</v>
      </c>
      <c r="I107" s="73">
        <v>0</v>
      </c>
      <c r="J107" s="21">
        <f>H107+I107</f>
        <v>0</v>
      </c>
      <c r="K107" s="25"/>
      <c r="L107" s="25"/>
      <c r="M107" s="25"/>
    </row>
    <row r="108" spans="1:10" ht="12.95" customHeight="1">
      <c r="A108" s="31"/>
      <c r="B108" s="30"/>
      <c r="C108" s="31"/>
      <c r="D108" s="31"/>
      <c r="E108" s="166" t="s">
        <v>36</v>
      </c>
      <c r="F108" s="167"/>
      <c r="G108" s="168"/>
      <c r="H108" s="72">
        <f>SUM(H107:H107)</f>
        <v>0</v>
      </c>
      <c r="I108" s="73">
        <f>SUM(I107:I107)</f>
        <v>0</v>
      </c>
      <c r="J108" s="72">
        <f>SUM(J107:J107)</f>
        <v>0</v>
      </c>
    </row>
    <row r="109" spans="1:10" ht="15">
      <c r="A109" s="31"/>
      <c r="B109" s="30"/>
      <c r="C109" s="31"/>
      <c r="D109" s="31"/>
      <c r="E109" s="43"/>
      <c r="F109" s="43"/>
      <c r="G109" s="44"/>
      <c r="H109" s="59"/>
      <c r="I109" s="60"/>
      <c r="J109" s="28"/>
    </row>
    <row r="110" spans="2:10" ht="15">
      <c r="B110" s="45" t="s">
        <v>32</v>
      </c>
      <c r="C110" s="35"/>
      <c r="D110" s="35"/>
      <c r="E110" s="163" t="s">
        <v>16</v>
      </c>
      <c r="F110" s="164"/>
      <c r="G110" s="164"/>
      <c r="H110" s="165"/>
      <c r="I110" s="40">
        <f>I23</f>
        <v>3162.52</v>
      </c>
      <c r="J110" s="40"/>
    </row>
    <row r="111" spans="2:10" ht="15">
      <c r="B111" s="34"/>
      <c r="C111" s="35"/>
      <c r="D111" s="35"/>
      <c r="E111" s="163" t="s">
        <v>24</v>
      </c>
      <c r="F111" s="164"/>
      <c r="G111" s="164"/>
      <c r="H111" s="165"/>
      <c r="I111" s="40">
        <f>I92+I24</f>
        <v>4352.52</v>
      </c>
      <c r="J111" s="18"/>
    </row>
    <row r="112" spans="2:10" ht="15">
      <c r="B112" s="34"/>
      <c r="C112" s="35"/>
      <c r="D112" s="35"/>
      <c r="E112" s="163" t="s">
        <v>25</v>
      </c>
      <c r="F112" s="164"/>
      <c r="G112" s="164"/>
      <c r="H112" s="165"/>
      <c r="I112" s="40">
        <f>I105+I25</f>
        <v>-1190</v>
      </c>
      <c r="J112" s="39"/>
    </row>
    <row r="113" spans="2:10" ht="15">
      <c r="B113" s="34"/>
      <c r="C113" s="35"/>
      <c r="D113" s="35"/>
      <c r="E113" s="163" t="s">
        <v>26</v>
      </c>
      <c r="F113" s="164"/>
      <c r="G113" s="164"/>
      <c r="H113" s="165"/>
      <c r="I113" s="40">
        <f>I111+I112</f>
        <v>3162.5200000000004</v>
      </c>
      <c r="J113" s="39"/>
    </row>
    <row r="114" spans="2:10" ht="15">
      <c r="B114" s="34"/>
      <c r="C114" s="35"/>
      <c r="D114" s="35"/>
      <c r="E114" s="156" t="s">
        <v>27</v>
      </c>
      <c r="F114" s="157"/>
      <c r="G114" s="157"/>
      <c r="H114" s="158"/>
      <c r="I114" s="40">
        <f>I110-I113</f>
        <v>0</v>
      </c>
      <c r="J114" s="39"/>
    </row>
    <row r="115" spans="2:10" ht="15">
      <c r="B115" s="34"/>
      <c r="C115" s="35"/>
      <c r="D115" s="35"/>
      <c r="E115" s="156" t="s">
        <v>28</v>
      </c>
      <c r="F115" s="157"/>
      <c r="G115" s="157"/>
      <c r="H115" s="158"/>
      <c r="I115" s="40">
        <v>0</v>
      </c>
      <c r="J115" s="39"/>
    </row>
    <row r="116" spans="5:10" ht="15">
      <c r="E116" s="53" t="s">
        <v>29</v>
      </c>
      <c r="G116" s="34"/>
      <c r="H116" s="54">
        <v>43712</v>
      </c>
      <c r="J116" s="54">
        <v>43733</v>
      </c>
    </row>
    <row r="117" spans="2:10" ht="15">
      <c r="B117" s="45" t="s">
        <v>33</v>
      </c>
      <c r="C117" s="35"/>
      <c r="D117" s="35"/>
      <c r="E117" s="55" t="s">
        <v>30</v>
      </c>
      <c r="F117" s="46"/>
      <c r="G117" s="47"/>
      <c r="H117" s="56">
        <v>603731.09</v>
      </c>
      <c r="I117" s="40">
        <f>I110</f>
        <v>3162.52</v>
      </c>
      <c r="J117" s="40">
        <f>H117+I117</f>
        <v>606893.61</v>
      </c>
    </row>
    <row r="118" spans="2:10" ht="15">
      <c r="B118" s="34"/>
      <c r="C118" s="35"/>
      <c r="D118" s="35"/>
      <c r="E118" s="48" t="s">
        <v>24</v>
      </c>
      <c r="F118" s="49"/>
      <c r="G118" s="38"/>
      <c r="H118" s="57">
        <v>383677.02</v>
      </c>
      <c r="I118" s="40">
        <f>I92+I24</f>
        <v>4352.52</v>
      </c>
      <c r="J118" s="39">
        <f>H118+I118</f>
        <v>388029.54000000004</v>
      </c>
    </row>
    <row r="119" spans="2:10" ht="15">
      <c r="B119" s="34"/>
      <c r="C119" s="35"/>
      <c r="D119" s="35"/>
      <c r="E119" s="29" t="s">
        <v>25</v>
      </c>
      <c r="F119" s="34"/>
      <c r="G119" s="50"/>
      <c r="H119" s="57">
        <v>220054.07</v>
      </c>
      <c r="I119" s="40">
        <f>I105+I25</f>
        <v>-1190</v>
      </c>
      <c r="J119" s="39">
        <f>H119+I119</f>
        <v>218864.07</v>
      </c>
    </row>
    <row r="120" spans="2:10" ht="15">
      <c r="B120" s="54" t="s">
        <v>85</v>
      </c>
      <c r="E120" s="51" t="s">
        <v>96</v>
      </c>
      <c r="F120" s="49"/>
      <c r="G120" s="38"/>
      <c r="H120" s="40">
        <f>H118+H119</f>
        <v>603731.0900000001</v>
      </c>
      <c r="I120" s="40">
        <f>SUM(I118:I119)</f>
        <v>3162.5200000000004</v>
      </c>
      <c r="J120" s="40">
        <f>SUM(J118:J119)</f>
        <v>606893.6100000001</v>
      </c>
    </row>
    <row r="121" spans="5:10" ht="15">
      <c r="E121" s="29" t="s">
        <v>19</v>
      </c>
      <c r="F121" s="34"/>
      <c r="G121" s="50"/>
      <c r="H121" s="39">
        <f>H117-H120</f>
        <v>0</v>
      </c>
      <c r="I121" s="40">
        <f>I117-I120</f>
        <v>0</v>
      </c>
      <c r="J121" s="39">
        <f>J117-J120</f>
        <v>0</v>
      </c>
    </row>
    <row r="122" spans="5:10" ht="15">
      <c r="E122" s="51" t="s">
        <v>31</v>
      </c>
      <c r="F122" s="49"/>
      <c r="G122" s="38"/>
      <c r="H122" s="58">
        <v>0</v>
      </c>
      <c r="I122" s="40">
        <v>0</v>
      </c>
      <c r="J122" s="40">
        <f>H122+I122</f>
        <v>0</v>
      </c>
    </row>
  </sheetData>
  <mergeCells count="34">
    <mergeCell ref="A74:A82"/>
    <mergeCell ref="A83:A91"/>
    <mergeCell ref="A95:A104"/>
    <mergeCell ref="E115:H115"/>
    <mergeCell ref="E105:G105"/>
    <mergeCell ref="E111:H111"/>
    <mergeCell ref="E113:H113"/>
    <mergeCell ref="E108:G108"/>
    <mergeCell ref="E110:H110"/>
    <mergeCell ref="E112:H112"/>
    <mergeCell ref="E26:G26"/>
    <mergeCell ref="E23:G23"/>
    <mergeCell ref="E24:G24"/>
    <mergeCell ref="E25:G25"/>
    <mergeCell ref="E114:H114"/>
    <mergeCell ref="E92:G92"/>
    <mergeCell ref="A28:A29"/>
    <mergeCell ref="A30:A31"/>
    <mergeCell ref="A32:A41"/>
    <mergeCell ref="A19:A22"/>
    <mergeCell ref="A71:A73"/>
    <mergeCell ref="A42:A48"/>
    <mergeCell ref="A49:A54"/>
    <mergeCell ref="A55:A63"/>
    <mergeCell ref="A65:A66"/>
    <mergeCell ref="A67:A70"/>
    <mergeCell ref="B2:B3"/>
    <mergeCell ref="E2:E3"/>
    <mergeCell ref="F2:F3"/>
    <mergeCell ref="G2:G3"/>
    <mergeCell ref="A15:A18"/>
    <mergeCell ref="A13:A14"/>
    <mergeCell ref="A7:A12"/>
    <mergeCell ref="A5:A6"/>
  </mergeCells>
  <conditionalFormatting sqref="C23:D25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91">
    <cfRule type="expression" priority="13" dxfId="2" stopIfTrue="1">
      <formula>$J190="Z"</formula>
    </cfRule>
    <cfRule type="expression" priority="14" dxfId="1" stopIfTrue="1">
      <formula>$J190="T"</formula>
    </cfRule>
    <cfRule type="expression" priority="15" dxfId="0" stopIfTrue="1">
      <formula>$J190="Y"</formula>
    </cfRule>
  </conditionalFormatting>
  <conditionalFormatting sqref="H192">
    <cfRule type="expression" priority="10" dxfId="2" stopIfTrue="1">
      <formula>$J191="Z"</formula>
    </cfRule>
    <cfRule type="expression" priority="11" dxfId="1" stopIfTrue="1">
      <formula>$J191="T"</formula>
    </cfRule>
    <cfRule type="expression" priority="12" dxfId="0" stopIfTrue="1">
      <formula>$J191="Y"</formula>
    </cfRule>
  </conditionalFormatting>
  <conditionalFormatting sqref="H193">
    <cfRule type="expression" priority="7" dxfId="2" stopIfTrue="1">
      <formula>$J192="Z"</formula>
    </cfRule>
    <cfRule type="expression" priority="8" dxfId="1" stopIfTrue="1">
      <formula>$J192="T"</formula>
    </cfRule>
    <cfRule type="expression" priority="9" dxfId="0" stopIfTrue="1">
      <formula>$J192="Y"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117:H119">
    <cfRule type="expression" priority="1" dxfId="2" stopIfTrue="1">
      <formula>$J117="Z"</formula>
    </cfRule>
    <cfRule type="expression" priority="2" dxfId="1" stopIfTrue="1">
      <formula>$J117="T"</formula>
    </cfRule>
    <cfRule type="expression" priority="3" dxfId="0" stopIfTrue="1">
      <formula>$J117="Y"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H1" sqref="H1"/>
    </sheetView>
  </sheetViews>
  <sheetFormatPr defaultColWidth="9.140625" defaultRowHeight="15"/>
  <cols>
    <col min="1" max="1" width="4.57421875" style="4" customWidth="1"/>
    <col min="2" max="2" width="65.28125" style="4" customWidth="1"/>
    <col min="3" max="3" width="4.00390625" style="52" customWidth="1"/>
    <col min="4" max="4" width="10.00390625" style="52" customWidth="1"/>
    <col min="5" max="5" width="5.57421875" style="4" customWidth="1"/>
    <col min="6" max="6" width="6.28125" style="4" customWidth="1"/>
    <col min="7" max="7" width="10.8515625" style="4" customWidth="1"/>
    <col min="8" max="8" width="10.57421875" style="4" customWidth="1"/>
    <col min="9" max="9" width="8.7109375" style="4" customWidth="1"/>
    <col min="10" max="10" width="10.140625" style="4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184</v>
      </c>
      <c r="B1" s="2"/>
      <c r="C1" s="3"/>
      <c r="D1" s="3"/>
      <c r="H1" s="2" t="s">
        <v>216</v>
      </c>
      <c r="I1" s="2"/>
      <c r="J1" s="1"/>
    </row>
    <row r="2" spans="1:10" s="2" customFormat="1" ht="15">
      <c r="A2" s="5" t="s">
        <v>0</v>
      </c>
      <c r="B2" s="147" t="s">
        <v>1</v>
      </c>
      <c r="C2" s="5"/>
      <c r="D2" s="5" t="s">
        <v>2</v>
      </c>
      <c r="E2" s="147" t="s">
        <v>3</v>
      </c>
      <c r="F2" s="147" t="s">
        <v>4</v>
      </c>
      <c r="G2" s="147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48"/>
      <c r="C3" s="6"/>
      <c r="D3" s="6" t="s">
        <v>10</v>
      </c>
      <c r="E3" s="148"/>
      <c r="F3" s="148"/>
      <c r="G3" s="148"/>
      <c r="H3" s="6" t="s">
        <v>11</v>
      </c>
      <c r="I3" s="6" t="s">
        <v>41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49" t="s">
        <v>13</v>
      </c>
      <c r="B5" s="93" t="s">
        <v>180</v>
      </c>
      <c r="C5" s="88" t="s">
        <v>38</v>
      </c>
      <c r="D5" s="89" t="s">
        <v>53</v>
      </c>
      <c r="E5" s="90"/>
      <c r="F5" s="90">
        <v>4116</v>
      </c>
      <c r="G5" s="89" t="s">
        <v>183</v>
      </c>
      <c r="H5" s="118">
        <v>0</v>
      </c>
      <c r="I5" s="120">
        <v>1495.35</v>
      </c>
      <c r="J5" s="121">
        <f aca="true" t="shared" si="0" ref="J5:J9">H5+I5</f>
        <v>1495.35</v>
      </c>
    </row>
    <row r="6" spans="1:10" ht="15">
      <c r="A6" s="149"/>
      <c r="B6" s="93" t="s">
        <v>179</v>
      </c>
      <c r="C6" s="88" t="s">
        <v>38</v>
      </c>
      <c r="D6" s="89" t="s">
        <v>54</v>
      </c>
      <c r="E6" s="90"/>
      <c r="F6" s="90">
        <v>4116</v>
      </c>
      <c r="G6" s="89" t="s">
        <v>183</v>
      </c>
      <c r="H6" s="118">
        <v>0</v>
      </c>
      <c r="I6" s="120">
        <v>263.89</v>
      </c>
      <c r="J6" s="121">
        <f t="shared" si="0"/>
        <v>263.89</v>
      </c>
    </row>
    <row r="7" spans="1:10" ht="15">
      <c r="A7" s="149"/>
      <c r="B7" s="93" t="s">
        <v>181</v>
      </c>
      <c r="C7" s="88" t="s">
        <v>38</v>
      </c>
      <c r="D7" s="89" t="s">
        <v>53</v>
      </c>
      <c r="E7" s="90">
        <v>3113</v>
      </c>
      <c r="F7" s="90">
        <v>5336</v>
      </c>
      <c r="G7" s="89" t="s">
        <v>183</v>
      </c>
      <c r="H7" s="118">
        <v>0</v>
      </c>
      <c r="I7" s="120">
        <v>1495.35</v>
      </c>
      <c r="J7" s="121">
        <f t="shared" si="0"/>
        <v>1495.35</v>
      </c>
    </row>
    <row r="8" spans="1:10" ht="15">
      <c r="A8" s="149"/>
      <c r="B8" s="93" t="s">
        <v>182</v>
      </c>
      <c r="C8" s="88" t="s">
        <v>38</v>
      </c>
      <c r="D8" s="89" t="s">
        <v>54</v>
      </c>
      <c r="E8" s="90">
        <v>3113</v>
      </c>
      <c r="F8" s="90">
        <v>5336</v>
      </c>
      <c r="G8" s="89" t="s">
        <v>183</v>
      </c>
      <c r="H8" s="118">
        <v>0</v>
      </c>
      <c r="I8" s="120">
        <v>263.89</v>
      </c>
      <c r="J8" s="121">
        <f t="shared" si="0"/>
        <v>263.89</v>
      </c>
    </row>
    <row r="9" spans="1:10" ht="15">
      <c r="A9" s="137" t="s">
        <v>14</v>
      </c>
      <c r="B9" s="12" t="s">
        <v>194</v>
      </c>
      <c r="C9" s="13"/>
      <c r="D9" s="14"/>
      <c r="E9" s="11"/>
      <c r="F9" s="11">
        <v>1334</v>
      </c>
      <c r="G9" s="14"/>
      <c r="H9" s="21">
        <v>63.03</v>
      </c>
      <c r="I9" s="16">
        <v>168.38</v>
      </c>
      <c r="J9" s="17">
        <f t="shared" si="0"/>
        <v>231.41</v>
      </c>
    </row>
    <row r="10" spans="1:10" s="25" customFormat="1" ht="15">
      <c r="A10" s="22"/>
      <c r="B10" s="23"/>
      <c r="C10" s="24"/>
      <c r="D10" s="24"/>
      <c r="E10" s="154" t="s">
        <v>16</v>
      </c>
      <c r="F10" s="154"/>
      <c r="G10" s="154"/>
      <c r="H10" s="20">
        <f>H5+H6+H9</f>
        <v>63.03</v>
      </c>
      <c r="I10" s="20">
        <f aca="true" t="shared" si="1" ref="I10:J10">I5+I6+I9</f>
        <v>1927.62</v>
      </c>
      <c r="J10" s="20">
        <f t="shared" si="1"/>
        <v>1990.6499999999999</v>
      </c>
    </row>
    <row r="11" spans="1:10" s="25" customFormat="1" ht="15">
      <c r="A11" s="22"/>
      <c r="B11" s="26" t="s">
        <v>34</v>
      </c>
      <c r="C11" s="24"/>
      <c r="D11" s="24"/>
      <c r="E11" s="155" t="s">
        <v>17</v>
      </c>
      <c r="F11" s="155"/>
      <c r="G11" s="155"/>
      <c r="H11" s="20">
        <f>H7+H8</f>
        <v>0</v>
      </c>
      <c r="I11" s="20">
        <f aca="true" t="shared" si="2" ref="I11:J11">I7+I8</f>
        <v>1759.2399999999998</v>
      </c>
      <c r="J11" s="20">
        <f t="shared" si="2"/>
        <v>1759.2399999999998</v>
      </c>
    </row>
    <row r="12" spans="1:10" ht="15">
      <c r="A12" s="22"/>
      <c r="B12" s="27"/>
      <c r="C12" s="24"/>
      <c r="D12" s="24"/>
      <c r="E12" s="153" t="s">
        <v>18</v>
      </c>
      <c r="F12" s="153"/>
      <c r="G12" s="153"/>
      <c r="H12" s="64">
        <v>0</v>
      </c>
      <c r="I12" s="64">
        <v>0</v>
      </c>
      <c r="J12" s="64">
        <v>0</v>
      </c>
    </row>
    <row r="13" spans="1:10" ht="15">
      <c r="A13" s="29"/>
      <c r="B13" s="30"/>
      <c r="C13" s="31"/>
      <c r="D13" s="31"/>
      <c r="E13" s="153" t="s">
        <v>19</v>
      </c>
      <c r="F13" s="153"/>
      <c r="G13" s="153"/>
      <c r="H13" s="32">
        <f>H10-H11-H12</f>
        <v>63.03</v>
      </c>
      <c r="I13" s="32">
        <f aca="true" t="shared" si="3" ref="I13:J13">I10-I11-I12</f>
        <v>168.3800000000001</v>
      </c>
      <c r="J13" s="32">
        <f t="shared" si="3"/>
        <v>231.41000000000008</v>
      </c>
    </row>
    <row r="14" spans="1:11" ht="15">
      <c r="A14" s="33" t="s">
        <v>20</v>
      </c>
      <c r="B14" s="34"/>
      <c r="C14" s="35"/>
      <c r="D14" s="35"/>
      <c r="E14" s="36"/>
      <c r="F14" s="34"/>
      <c r="G14" s="34"/>
      <c r="H14" s="37"/>
      <c r="I14" s="37"/>
      <c r="J14" s="76"/>
      <c r="K14" s="34"/>
    </row>
    <row r="15" spans="1:10" ht="15">
      <c r="A15" s="149" t="s">
        <v>13</v>
      </c>
      <c r="B15" s="139" t="s">
        <v>205</v>
      </c>
      <c r="C15" s="88" t="s">
        <v>38</v>
      </c>
      <c r="D15" s="93"/>
      <c r="E15" s="140">
        <v>3113</v>
      </c>
      <c r="F15" s="140">
        <v>5137</v>
      </c>
      <c r="G15" s="141" t="s">
        <v>174</v>
      </c>
      <c r="H15" s="118">
        <v>0</v>
      </c>
      <c r="I15" s="120">
        <v>1240</v>
      </c>
      <c r="J15" s="121">
        <f>H15+I15</f>
        <v>1240</v>
      </c>
    </row>
    <row r="16" spans="1:10" ht="15">
      <c r="A16" s="149"/>
      <c r="B16" s="130" t="s">
        <v>205</v>
      </c>
      <c r="C16" s="13"/>
      <c r="D16" s="14"/>
      <c r="E16" s="128">
        <v>3113</v>
      </c>
      <c r="F16" s="128">
        <v>5169</v>
      </c>
      <c r="G16" s="129" t="s">
        <v>174</v>
      </c>
      <c r="H16" s="21">
        <v>1628.7</v>
      </c>
      <c r="I16" s="16">
        <v>-1240.2</v>
      </c>
      <c r="J16" s="17">
        <f>H16+I16</f>
        <v>388.5</v>
      </c>
    </row>
    <row r="17" spans="1:10" ht="15">
      <c r="A17" s="149" t="s">
        <v>14</v>
      </c>
      <c r="B17" s="130" t="s">
        <v>185</v>
      </c>
      <c r="C17" s="13"/>
      <c r="D17" s="14"/>
      <c r="E17" s="128">
        <v>3412</v>
      </c>
      <c r="F17" s="128">
        <v>5169</v>
      </c>
      <c r="G17" s="129" t="s">
        <v>176</v>
      </c>
      <c r="H17" s="21">
        <v>2759</v>
      </c>
      <c r="I17" s="16">
        <v>-500</v>
      </c>
      <c r="J17" s="17">
        <f aca="true" t="shared" si="4" ref="J17:J24">H17+I17</f>
        <v>2259</v>
      </c>
    </row>
    <row r="18" spans="1:10" ht="13.5" customHeight="1">
      <c r="A18" s="149"/>
      <c r="B18" s="130" t="s">
        <v>177</v>
      </c>
      <c r="C18" s="13"/>
      <c r="D18" s="14"/>
      <c r="E18" s="128">
        <v>3412</v>
      </c>
      <c r="F18" s="128">
        <v>5137</v>
      </c>
      <c r="G18" s="129" t="s">
        <v>176</v>
      </c>
      <c r="H18" s="21">
        <v>350</v>
      </c>
      <c r="I18" s="16">
        <v>350</v>
      </c>
      <c r="J18" s="17">
        <f t="shared" si="4"/>
        <v>700</v>
      </c>
    </row>
    <row r="19" spans="1:10" ht="15">
      <c r="A19" s="149"/>
      <c r="B19" s="130" t="s">
        <v>178</v>
      </c>
      <c r="C19" s="13"/>
      <c r="D19" s="14"/>
      <c r="E19" s="128">
        <v>3412</v>
      </c>
      <c r="F19" s="128">
        <v>5171</v>
      </c>
      <c r="G19" s="129" t="s">
        <v>176</v>
      </c>
      <c r="H19" s="21">
        <v>155</v>
      </c>
      <c r="I19" s="16">
        <v>150</v>
      </c>
      <c r="J19" s="17">
        <f t="shared" si="4"/>
        <v>305</v>
      </c>
    </row>
    <row r="20" spans="1:10" ht="15">
      <c r="A20" s="150" t="s">
        <v>15</v>
      </c>
      <c r="B20" s="139" t="s">
        <v>189</v>
      </c>
      <c r="C20" s="88" t="s">
        <v>38</v>
      </c>
      <c r="D20" s="89"/>
      <c r="E20" s="140">
        <v>3113</v>
      </c>
      <c r="F20" s="140">
        <v>5137</v>
      </c>
      <c r="G20" s="141" t="s">
        <v>188</v>
      </c>
      <c r="H20" s="118">
        <v>0</v>
      </c>
      <c r="I20" s="120">
        <v>1296</v>
      </c>
      <c r="J20" s="121">
        <f t="shared" si="4"/>
        <v>1296</v>
      </c>
    </row>
    <row r="21" spans="1:10" ht="15">
      <c r="A21" s="152"/>
      <c r="B21" s="139" t="s">
        <v>189</v>
      </c>
      <c r="C21" s="88" t="s">
        <v>38</v>
      </c>
      <c r="D21" s="89"/>
      <c r="E21" s="140">
        <v>3113</v>
      </c>
      <c r="F21" s="140">
        <v>5172</v>
      </c>
      <c r="G21" s="141" t="s">
        <v>188</v>
      </c>
      <c r="H21" s="118">
        <v>0</v>
      </c>
      <c r="I21" s="120">
        <v>11.5</v>
      </c>
      <c r="J21" s="121">
        <f t="shared" si="4"/>
        <v>11.5</v>
      </c>
    </row>
    <row r="22" spans="1:10" ht="15">
      <c r="A22" s="151"/>
      <c r="B22" s="136" t="s">
        <v>190</v>
      </c>
      <c r="C22" s="13"/>
      <c r="D22" s="14"/>
      <c r="E22" s="128">
        <v>3113</v>
      </c>
      <c r="F22" s="128">
        <v>5171</v>
      </c>
      <c r="G22" s="129" t="s">
        <v>188</v>
      </c>
      <c r="H22" s="21">
        <v>1526.9</v>
      </c>
      <c r="I22" s="16">
        <v>-1526.9</v>
      </c>
      <c r="J22" s="17">
        <f t="shared" si="4"/>
        <v>0</v>
      </c>
    </row>
    <row r="23" spans="1:10" ht="15">
      <c r="A23" s="149" t="s">
        <v>37</v>
      </c>
      <c r="B23" s="142" t="s">
        <v>212</v>
      </c>
      <c r="C23" s="88" t="s">
        <v>38</v>
      </c>
      <c r="D23" s="89"/>
      <c r="E23" s="140">
        <v>3113</v>
      </c>
      <c r="F23" s="140">
        <v>5172</v>
      </c>
      <c r="G23" s="141" t="s">
        <v>209</v>
      </c>
      <c r="H23" s="118">
        <v>0</v>
      </c>
      <c r="I23" s="120">
        <v>12.3</v>
      </c>
      <c r="J23" s="121">
        <f t="shared" si="4"/>
        <v>12.3</v>
      </c>
    </row>
    <row r="24" spans="1:10" ht="15">
      <c r="A24" s="149"/>
      <c r="B24" s="136" t="s">
        <v>214</v>
      </c>
      <c r="C24" s="13"/>
      <c r="D24" s="14"/>
      <c r="E24" s="128">
        <v>3113</v>
      </c>
      <c r="F24" s="128">
        <v>5137</v>
      </c>
      <c r="G24" s="129" t="s">
        <v>209</v>
      </c>
      <c r="H24" s="21">
        <v>1922.5</v>
      </c>
      <c r="I24" s="16">
        <v>-472.4</v>
      </c>
      <c r="J24" s="17">
        <f t="shared" si="4"/>
        <v>1450.1</v>
      </c>
    </row>
    <row r="25" spans="1:10" ht="15">
      <c r="A25" s="34"/>
      <c r="B25" s="42"/>
      <c r="C25" s="62"/>
      <c r="D25" s="62"/>
      <c r="E25" s="159" t="s">
        <v>21</v>
      </c>
      <c r="F25" s="160"/>
      <c r="G25" s="161"/>
      <c r="H25" s="63">
        <f>SUM(H15:H24)</f>
        <v>8342.1</v>
      </c>
      <c r="I25" s="63">
        <f>SUM(I15:I24)</f>
        <v>-679.7</v>
      </c>
      <c r="J25" s="63">
        <f>SUM(J15:J24)</f>
        <v>7662.4</v>
      </c>
    </row>
    <row r="26" spans="1:10" ht="13.5" customHeight="1">
      <c r="A26" s="78" t="s">
        <v>22</v>
      </c>
      <c r="B26" s="34"/>
      <c r="C26" s="35"/>
      <c r="D26" s="35"/>
      <c r="E26" s="36"/>
      <c r="F26" s="34"/>
      <c r="G26" s="34"/>
      <c r="H26" s="37"/>
      <c r="I26" s="16"/>
      <c r="J26" s="41"/>
    </row>
    <row r="27" spans="1:10" ht="15">
      <c r="A27" s="149" t="s">
        <v>13</v>
      </c>
      <c r="B27" s="143" t="s">
        <v>204</v>
      </c>
      <c r="C27" s="88" t="s">
        <v>38</v>
      </c>
      <c r="D27" s="89"/>
      <c r="E27" s="140">
        <v>3632</v>
      </c>
      <c r="F27" s="140">
        <v>6121</v>
      </c>
      <c r="G27" s="140">
        <v>9307</v>
      </c>
      <c r="H27" s="118">
        <v>0</v>
      </c>
      <c r="I27" s="120">
        <v>235.55</v>
      </c>
      <c r="J27" s="121">
        <f aca="true" t="shared" si="5" ref="J27">H27+I27</f>
        <v>235.55</v>
      </c>
    </row>
    <row r="28" spans="1:10" ht="15">
      <c r="A28" s="149"/>
      <c r="B28" s="125" t="s">
        <v>203</v>
      </c>
      <c r="C28" s="13"/>
      <c r="D28" s="11"/>
      <c r="E28" s="124">
        <v>3632</v>
      </c>
      <c r="F28" s="124">
        <v>6122</v>
      </c>
      <c r="G28" s="124">
        <v>9307</v>
      </c>
      <c r="H28" s="21">
        <v>90</v>
      </c>
      <c r="I28" s="16">
        <v>-65.55</v>
      </c>
      <c r="J28" s="17">
        <f>H28+I28</f>
        <v>24.450000000000003</v>
      </c>
    </row>
    <row r="29" spans="1:10" ht="15">
      <c r="A29" s="149"/>
      <c r="B29" s="125" t="s">
        <v>202</v>
      </c>
      <c r="C29" s="13"/>
      <c r="D29" s="11"/>
      <c r="E29" s="124">
        <v>2212</v>
      </c>
      <c r="F29" s="124">
        <v>6121</v>
      </c>
      <c r="G29" s="124">
        <v>7123</v>
      </c>
      <c r="H29" s="21">
        <v>400</v>
      </c>
      <c r="I29" s="16">
        <v>-70</v>
      </c>
      <c r="J29" s="17">
        <f aca="true" t="shared" si="6" ref="J29:J41">H29+I29</f>
        <v>330</v>
      </c>
    </row>
    <row r="30" spans="1:10" ht="12.95" customHeight="1">
      <c r="A30" s="149"/>
      <c r="B30" s="4" t="s">
        <v>201</v>
      </c>
      <c r="C30" s="13"/>
      <c r="D30" s="11"/>
      <c r="E30" s="19">
        <v>3421</v>
      </c>
      <c r="F30" s="19">
        <v>6121</v>
      </c>
      <c r="G30" s="19">
        <v>8240</v>
      </c>
      <c r="H30" s="21">
        <v>2800</v>
      </c>
      <c r="I30" s="16">
        <v>-100</v>
      </c>
      <c r="J30" s="17">
        <f t="shared" si="6"/>
        <v>2700</v>
      </c>
    </row>
    <row r="31" spans="1:10" ht="12.95" customHeight="1">
      <c r="A31" s="149" t="s">
        <v>14</v>
      </c>
      <c r="B31" s="125" t="s">
        <v>200</v>
      </c>
      <c r="C31" s="13"/>
      <c r="D31" s="11"/>
      <c r="E31" s="124">
        <v>2212</v>
      </c>
      <c r="F31" s="124">
        <v>6121</v>
      </c>
      <c r="G31" s="124">
        <v>9321</v>
      </c>
      <c r="H31" s="21">
        <v>50</v>
      </c>
      <c r="I31" s="16">
        <v>50</v>
      </c>
      <c r="J31" s="17">
        <f t="shared" si="6"/>
        <v>100</v>
      </c>
    </row>
    <row r="32" spans="1:10" ht="12.95" customHeight="1">
      <c r="A32" s="149"/>
      <c r="B32" s="108" t="s">
        <v>199</v>
      </c>
      <c r="C32" s="13"/>
      <c r="D32" s="11"/>
      <c r="E32" s="124">
        <v>2212</v>
      </c>
      <c r="F32" s="124">
        <v>6121</v>
      </c>
      <c r="G32" s="126" t="s">
        <v>172</v>
      </c>
      <c r="H32" s="21">
        <v>150</v>
      </c>
      <c r="I32" s="16">
        <v>-29</v>
      </c>
      <c r="J32" s="17">
        <f t="shared" si="6"/>
        <v>121</v>
      </c>
    </row>
    <row r="33" spans="1:10" ht="12.95" customHeight="1">
      <c r="A33" s="149"/>
      <c r="B33" s="127" t="s">
        <v>198</v>
      </c>
      <c r="C33" s="11"/>
      <c r="D33" s="11"/>
      <c r="E33" s="124">
        <v>2219</v>
      </c>
      <c r="F33" s="124">
        <v>6121</v>
      </c>
      <c r="G33" s="126" t="s">
        <v>173</v>
      </c>
      <c r="H33" s="21">
        <v>150</v>
      </c>
      <c r="I33" s="16">
        <v>-21</v>
      </c>
      <c r="J33" s="17">
        <f t="shared" si="6"/>
        <v>129</v>
      </c>
    </row>
    <row r="34" spans="1:10" ht="12.95" customHeight="1">
      <c r="A34" s="149" t="s">
        <v>15</v>
      </c>
      <c r="B34" s="139" t="s">
        <v>197</v>
      </c>
      <c r="C34" s="88" t="s">
        <v>38</v>
      </c>
      <c r="D34" s="90"/>
      <c r="E34" s="90">
        <v>3113</v>
      </c>
      <c r="F34" s="90">
        <v>6122</v>
      </c>
      <c r="G34" s="89" t="s">
        <v>174</v>
      </c>
      <c r="H34" s="118">
        <v>0</v>
      </c>
      <c r="I34" s="120">
        <v>181.5</v>
      </c>
      <c r="J34" s="121">
        <f t="shared" si="6"/>
        <v>181.5</v>
      </c>
    </row>
    <row r="35" spans="1:10" ht="12.95" customHeight="1">
      <c r="A35" s="149"/>
      <c r="B35" s="130" t="s">
        <v>196</v>
      </c>
      <c r="C35" s="11"/>
      <c r="D35" s="11"/>
      <c r="E35" s="11">
        <v>3113</v>
      </c>
      <c r="F35" s="11">
        <v>6121</v>
      </c>
      <c r="G35" s="14" t="s">
        <v>174</v>
      </c>
      <c r="H35" s="21">
        <v>199</v>
      </c>
      <c r="I35" s="16">
        <v>-19.3</v>
      </c>
      <c r="J35" s="17">
        <f t="shared" si="6"/>
        <v>179.7</v>
      </c>
    </row>
    <row r="36" spans="1:10" ht="12.95" customHeight="1">
      <c r="A36" s="149"/>
      <c r="B36" s="130" t="s">
        <v>195</v>
      </c>
      <c r="C36" s="13"/>
      <c r="D36" s="11"/>
      <c r="E36" s="11">
        <v>3113</v>
      </c>
      <c r="F36" s="11">
        <v>6121</v>
      </c>
      <c r="G36" s="14" t="s">
        <v>174</v>
      </c>
      <c r="H36" s="21">
        <v>162</v>
      </c>
      <c r="I36" s="16">
        <v>-162</v>
      </c>
      <c r="J36" s="17">
        <f t="shared" si="6"/>
        <v>0</v>
      </c>
    </row>
    <row r="37" spans="1:10" ht="12.95" customHeight="1">
      <c r="A37" s="149" t="s">
        <v>37</v>
      </c>
      <c r="B37" s="139" t="s">
        <v>191</v>
      </c>
      <c r="C37" s="88" t="s">
        <v>38</v>
      </c>
      <c r="D37" s="90"/>
      <c r="E37" s="90">
        <v>3113</v>
      </c>
      <c r="F37" s="90">
        <v>6122</v>
      </c>
      <c r="G37" s="89" t="s">
        <v>188</v>
      </c>
      <c r="H37" s="118">
        <v>0</v>
      </c>
      <c r="I37" s="120">
        <v>367</v>
      </c>
      <c r="J37" s="121">
        <f t="shared" si="6"/>
        <v>367</v>
      </c>
    </row>
    <row r="38" spans="1:10" ht="12.95" customHeight="1">
      <c r="A38" s="149"/>
      <c r="B38" s="130" t="s">
        <v>192</v>
      </c>
      <c r="C38" s="13"/>
      <c r="D38" s="11"/>
      <c r="E38" s="11">
        <v>3113</v>
      </c>
      <c r="F38" s="11">
        <v>6121</v>
      </c>
      <c r="G38" s="14" t="s">
        <v>188</v>
      </c>
      <c r="H38" s="21">
        <v>776</v>
      </c>
      <c r="I38" s="16">
        <v>-147.6</v>
      </c>
      <c r="J38" s="17">
        <f t="shared" si="6"/>
        <v>628.4</v>
      </c>
    </row>
    <row r="39" spans="1:10" ht="12.95" customHeight="1">
      <c r="A39" s="149" t="s">
        <v>76</v>
      </c>
      <c r="B39" s="139" t="s">
        <v>212</v>
      </c>
      <c r="C39" s="88" t="s">
        <v>38</v>
      </c>
      <c r="D39" s="90"/>
      <c r="E39" s="90">
        <v>3113</v>
      </c>
      <c r="F39" s="90">
        <v>6122</v>
      </c>
      <c r="G39" s="89" t="s">
        <v>209</v>
      </c>
      <c r="H39" s="118">
        <v>0</v>
      </c>
      <c r="I39" s="120">
        <v>545</v>
      </c>
      <c r="J39" s="121">
        <f t="shared" si="6"/>
        <v>545</v>
      </c>
    </row>
    <row r="40" spans="1:10" ht="12.95" customHeight="1">
      <c r="A40" s="149"/>
      <c r="B40" s="130" t="s">
        <v>213</v>
      </c>
      <c r="C40" s="13"/>
      <c r="D40" s="11"/>
      <c r="E40" s="11">
        <v>3113</v>
      </c>
      <c r="F40" s="11">
        <v>6121</v>
      </c>
      <c r="G40" s="14" t="s">
        <v>209</v>
      </c>
      <c r="H40" s="21">
        <v>392.7</v>
      </c>
      <c r="I40" s="16">
        <v>650</v>
      </c>
      <c r="J40" s="17">
        <f t="shared" si="6"/>
        <v>1042.7</v>
      </c>
    </row>
    <row r="41" spans="1:10" ht="12.95" customHeight="1">
      <c r="A41" s="138" t="s">
        <v>77</v>
      </c>
      <c r="B41" s="130" t="s">
        <v>211</v>
      </c>
      <c r="C41" s="13"/>
      <c r="D41" s="11"/>
      <c r="E41" s="11">
        <v>3639</v>
      </c>
      <c r="F41" s="11">
        <v>6121</v>
      </c>
      <c r="G41" s="14" t="s">
        <v>210</v>
      </c>
      <c r="H41" s="21">
        <v>566.52</v>
      </c>
      <c r="I41" s="16">
        <v>-566.52</v>
      </c>
      <c r="J41" s="17">
        <f t="shared" si="6"/>
        <v>0</v>
      </c>
    </row>
    <row r="42" spans="1:10" ht="12.95" customHeight="1">
      <c r="A42" s="31"/>
      <c r="B42" s="30"/>
      <c r="C42" s="31"/>
      <c r="D42" s="31"/>
      <c r="E42" s="169" t="s">
        <v>23</v>
      </c>
      <c r="F42" s="169"/>
      <c r="G42" s="169"/>
      <c r="H42" s="73">
        <f>SUM(H27:H41)</f>
        <v>5736.219999999999</v>
      </c>
      <c r="I42" s="73">
        <f aca="true" t="shared" si="7" ref="I42:J42">SUM(I27:I41)</f>
        <v>848.0799999999999</v>
      </c>
      <c r="J42" s="73">
        <f t="shared" si="7"/>
        <v>6584.299999999999</v>
      </c>
    </row>
    <row r="43" spans="1:10" ht="15">
      <c r="A43" s="31"/>
      <c r="B43" s="30"/>
      <c r="C43" s="31"/>
      <c r="D43" s="31"/>
      <c r="E43" s="43"/>
      <c r="F43" s="43"/>
      <c r="G43" s="44"/>
      <c r="H43" s="144"/>
      <c r="I43" s="145"/>
      <c r="J43" s="144"/>
    </row>
    <row r="44" spans="2:10" ht="15">
      <c r="B44" s="45" t="s">
        <v>32</v>
      </c>
      <c r="C44" s="35"/>
      <c r="D44" s="35"/>
      <c r="E44" s="163" t="s">
        <v>16</v>
      </c>
      <c r="F44" s="164"/>
      <c r="G44" s="164"/>
      <c r="H44" s="165"/>
      <c r="I44" s="40">
        <f>I10</f>
        <v>1927.62</v>
      </c>
      <c r="J44" s="40"/>
    </row>
    <row r="45" spans="2:10" ht="15">
      <c r="B45" s="34"/>
      <c r="C45" s="35"/>
      <c r="D45" s="35"/>
      <c r="E45" s="163" t="s">
        <v>24</v>
      </c>
      <c r="F45" s="164"/>
      <c r="G45" s="164"/>
      <c r="H45" s="165"/>
      <c r="I45" s="40">
        <f>I25+I11</f>
        <v>1079.5399999999997</v>
      </c>
      <c r="J45" s="18"/>
    </row>
    <row r="46" spans="2:10" ht="15">
      <c r="B46" s="34"/>
      <c r="C46" s="35"/>
      <c r="D46" s="35"/>
      <c r="E46" s="163" t="s">
        <v>25</v>
      </c>
      <c r="F46" s="164"/>
      <c r="G46" s="164"/>
      <c r="H46" s="165"/>
      <c r="I46" s="40">
        <f>I42+I12</f>
        <v>848.0799999999999</v>
      </c>
      <c r="J46" s="39"/>
    </row>
    <row r="47" spans="2:10" ht="15">
      <c r="B47" s="34"/>
      <c r="C47" s="35"/>
      <c r="D47" s="35"/>
      <c r="E47" s="163" t="s">
        <v>26</v>
      </c>
      <c r="F47" s="164"/>
      <c r="G47" s="164"/>
      <c r="H47" s="165"/>
      <c r="I47" s="40">
        <f>I45+I46</f>
        <v>1927.6199999999997</v>
      </c>
      <c r="J47" s="39"/>
    </row>
    <row r="48" spans="2:10" ht="15">
      <c r="B48" s="34"/>
      <c r="C48" s="35"/>
      <c r="D48" s="35"/>
      <c r="E48" s="156" t="s">
        <v>27</v>
      </c>
      <c r="F48" s="157"/>
      <c r="G48" s="157"/>
      <c r="H48" s="158"/>
      <c r="I48" s="40">
        <f>I44-I47</f>
        <v>0</v>
      </c>
      <c r="J48" s="39"/>
    </row>
    <row r="49" spans="2:10" ht="15">
      <c r="B49" s="34"/>
      <c r="C49" s="35"/>
      <c r="D49" s="35"/>
      <c r="E49" s="156" t="s">
        <v>28</v>
      </c>
      <c r="F49" s="157"/>
      <c r="G49" s="157"/>
      <c r="H49" s="158"/>
      <c r="I49" s="40">
        <v>0</v>
      </c>
      <c r="J49" s="39"/>
    </row>
    <row r="50" spans="5:10" ht="17.25" customHeight="1">
      <c r="E50" s="53" t="s">
        <v>29</v>
      </c>
      <c r="G50" s="34"/>
      <c r="H50" s="54">
        <v>43733</v>
      </c>
      <c r="J50" s="54">
        <v>43733</v>
      </c>
    </row>
    <row r="51" spans="2:10" ht="15">
      <c r="B51" s="45" t="s">
        <v>33</v>
      </c>
      <c r="C51" s="35"/>
      <c r="D51" s="35"/>
      <c r="E51" s="55" t="s">
        <v>30</v>
      </c>
      <c r="F51" s="46"/>
      <c r="G51" s="47"/>
      <c r="H51" s="56">
        <v>606893.61</v>
      </c>
      <c r="I51" s="40">
        <f>I44</f>
        <v>1927.62</v>
      </c>
      <c r="J51" s="40">
        <f>H51+I51</f>
        <v>608821.23</v>
      </c>
    </row>
    <row r="52" spans="2:10" ht="15">
      <c r="B52" s="34"/>
      <c r="C52" s="35"/>
      <c r="D52" s="35"/>
      <c r="E52" s="48" t="s">
        <v>24</v>
      </c>
      <c r="F52" s="49"/>
      <c r="G52" s="38"/>
      <c r="H52" s="57">
        <v>388029.54</v>
      </c>
      <c r="I52" s="40">
        <f>I25+I11</f>
        <v>1079.5399999999997</v>
      </c>
      <c r="J52" s="39">
        <f>H52+I52</f>
        <v>389109.07999999996</v>
      </c>
    </row>
    <row r="53" spans="2:10" ht="15">
      <c r="B53" s="34"/>
      <c r="C53" s="35"/>
      <c r="D53" s="35"/>
      <c r="E53" s="29" t="s">
        <v>25</v>
      </c>
      <c r="F53" s="34"/>
      <c r="G53" s="50"/>
      <c r="H53" s="57">
        <v>218864.07</v>
      </c>
      <c r="I53" s="40">
        <f>I42+I12</f>
        <v>848.0799999999999</v>
      </c>
      <c r="J53" s="39">
        <f>H53+I53</f>
        <v>219712.15</v>
      </c>
    </row>
    <row r="54" spans="2:10" ht="15">
      <c r="B54" s="54" t="s">
        <v>85</v>
      </c>
      <c r="E54" s="51" t="s">
        <v>96</v>
      </c>
      <c r="F54" s="49"/>
      <c r="G54" s="38"/>
      <c r="H54" s="40">
        <f>H52+H53</f>
        <v>606893.61</v>
      </c>
      <c r="I54" s="40">
        <f>SUM(I52:I53)</f>
        <v>1927.6199999999997</v>
      </c>
      <c r="J54" s="40">
        <f>SUM(J52:J53)</f>
        <v>608821.23</v>
      </c>
    </row>
    <row r="55" spans="5:10" ht="15">
      <c r="E55" s="29" t="s">
        <v>19</v>
      </c>
      <c r="F55" s="34"/>
      <c r="G55" s="50"/>
      <c r="H55" s="39">
        <f>H51-H54</f>
        <v>0</v>
      </c>
      <c r="I55" s="40">
        <f>I51-I54</f>
        <v>0</v>
      </c>
      <c r="J55" s="39">
        <f>J51-J54</f>
        <v>0</v>
      </c>
    </row>
    <row r="56" spans="5:10" ht="15">
      <c r="E56" s="51" t="s">
        <v>31</v>
      </c>
      <c r="F56" s="49"/>
      <c r="G56" s="38"/>
      <c r="H56" s="58">
        <v>0</v>
      </c>
      <c r="I56" s="40">
        <v>0</v>
      </c>
      <c r="J56" s="40">
        <f>H56+I56</f>
        <v>0</v>
      </c>
    </row>
  </sheetData>
  <mergeCells count="26">
    <mergeCell ref="A34:A36"/>
    <mergeCell ref="E13:G13"/>
    <mergeCell ref="A15:A16"/>
    <mergeCell ref="E42:G42"/>
    <mergeCell ref="E49:H49"/>
    <mergeCell ref="E25:G25"/>
    <mergeCell ref="E44:H44"/>
    <mergeCell ref="E45:H45"/>
    <mergeCell ref="E46:H46"/>
    <mergeCell ref="E47:H47"/>
    <mergeCell ref="E48:H48"/>
    <mergeCell ref="A37:A38"/>
    <mergeCell ref="A39:A40"/>
    <mergeCell ref="A5:A8"/>
    <mergeCell ref="A27:A30"/>
    <mergeCell ref="A31:A33"/>
    <mergeCell ref="E12:G12"/>
    <mergeCell ref="B2:B3"/>
    <mergeCell ref="E2:E3"/>
    <mergeCell ref="F2:F3"/>
    <mergeCell ref="G2:G3"/>
    <mergeCell ref="E10:G10"/>
    <mergeCell ref="E11:G11"/>
    <mergeCell ref="A17:A19"/>
    <mergeCell ref="A20:A22"/>
    <mergeCell ref="A23:A24"/>
  </mergeCells>
  <conditionalFormatting sqref="C10:D12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125">
    <cfRule type="expression" priority="13" dxfId="2" stopIfTrue="1">
      <formula>$J124="Z"</formula>
    </cfRule>
    <cfRule type="expression" priority="14" dxfId="1" stopIfTrue="1">
      <formula>$J124="T"</formula>
    </cfRule>
    <cfRule type="expression" priority="15" dxfId="0" stopIfTrue="1">
      <formula>$J124="Y"</formula>
    </cfRule>
  </conditionalFormatting>
  <conditionalFormatting sqref="H126">
    <cfRule type="expression" priority="10" dxfId="2" stopIfTrue="1">
      <formula>$J125="Z"</formula>
    </cfRule>
    <cfRule type="expression" priority="11" dxfId="1" stopIfTrue="1">
      <formula>$J125="T"</formula>
    </cfRule>
    <cfRule type="expression" priority="12" dxfId="0" stopIfTrue="1">
      <formula>$J125="Y"</formula>
    </cfRule>
  </conditionalFormatting>
  <conditionalFormatting sqref="H127">
    <cfRule type="expression" priority="7" dxfId="2" stopIfTrue="1">
      <formula>$J126="Z"</formula>
    </cfRule>
    <cfRule type="expression" priority="8" dxfId="1" stopIfTrue="1">
      <formula>$J126="T"</formula>
    </cfRule>
    <cfRule type="expression" priority="9" dxfId="0" stopIfTrue="1">
      <formula>$J126="Y"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51:H53">
    <cfRule type="expression" priority="1" dxfId="2" stopIfTrue="1">
      <formula>$J51="Z"</formula>
    </cfRule>
    <cfRule type="expression" priority="2" dxfId="1" stopIfTrue="1">
      <formula>$J51="T"</formula>
    </cfRule>
    <cfRule type="expression" priority="3" dxfId="0" stopIfTrue="1">
      <formula>$J51="Y"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selection activeCell="N18" sqref="N18"/>
    </sheetView>
  </sheetViews>
  <sheetFormatPr defaultColWidth="9.140625" defaultRowHeight="15"/>
  <cols>
    <col min="1" max="1" width="4.57421875" style="4" customWidth="1"/>
    <col min="2" max="2" width="69.28125" style="4" customWidth="1"/>
    <col min="3" max="3" width="4.00390625" style="52" customWidth="1"/>
    <col min="4" max="4" width="10.00390625" style="52" bestFit="1" customWidth="1"/>
    <col min="5" max="5" width="5.57421875" style="4" customWidth="1"/>
    <col min="6" max="6" width="6.28125" style="4" customWidth="1"/>
    <col min="7" max="7" width="6.7109375" style="4" customWidth="1"/>
    <col min="8" max="8" width="10.140625" style="4" customWidth="1"/>
    <col min="9" max="9" width="8.7109375" style="4" bestFit="1" customWidth="1"/>
    <col min="10" max="10" width="10.140625" style="4" bestFit="1" customWidth="1"/>
    <col min="11" max="12" width="9.140625" style="4" customWidth="1"/>
    <col min="13" max="13" width="11.00390625" style="4" customWidth="1"/>
    <col min="14" max="16384" width="9.140625" style="4" customWidth="1"/>
  </cols>
  <sheetData>
    <row r="1" spans="1:10" ht="15">
      <c r="A1" s="1" t="s">
        <v>39</v>
      </c>
      <c r="B1" s="2"/>
      <c r="C1" s="3"/>
      <c r="D1" s="3"/>
      <c r="H1" s="2" t="s">
        <v>216</v>
      </c>
      <c r="I1" s="2"/>
      <c r="J1" s="1"/>
    </row>
    <row r="2" spans="1:10" s="2" customFormat="1" ht="15">
      <c r="A2" s="5" t="s">
        <v>0</v>
      </c>
      <c r="B2" s="147" t="s">
        <v>1</v>
      </c>
      <c r="C2" s="5"/>
      <c r="D2" s="5" t="s">
        <v>2</v>
      </c>
      <c r="E2" s="147" t="s">
        <v>3</v>
      </c>
      <c r="F2" s="147" t="s">
        <v>4</v>
      </c>
      <c r="G2" s="147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48"/>
      <c r="C3" s="6"/>
      <c r="D3" s="6" t="s">
        <v>10</v>
      </c>
      <c r="E3" s="148"/>
      <c r="F3" s="148"/>
      <c r="G3" s="148"/>
      <c r="H3" s="6" t="s">
        <v>11</v>
      </c>
      <c r="I3" s="6" t="s">
        <v>41</v>
      </c>
      <c r="J3" s="6" t="s">
        <v>11</v>
      </c>
    </row>
    <row r="4" spans="1:10" ht="15">
      <c r="A4" s="7" t="s">
        <v>12</v>
      </c>
      <c r="B4" s="8"/>
      <c r="C4" s="9"/>
      <c r="D4" s="9"/>
      <c r="E4" s="9"/>
      <c r="F4" s="9"/>
      <c r="G4" s="9"/>
      <c r="H4" s="9"/>
      <c r="I4" s="10"/>
      <c r="J4" s="11"/>
    </row>
    <row r="5" spans="1:10" ht="15">
      <c r="A5" s="149" t="s">
        <v>13</v>
      </c>
      <c r="B5" s="65" t="s">
        <v>42</v>
      </c>
      <c r="C5" s="13"/>
      <c r="D5" s="14"/>
      <c r="E5" s="11">
        <v>1036</v>
      </c>
      <c r="F5" s="11">
        <v>5811</v>
      </c>
      <c r="G5" s="14"/>
      <c r="H5" s="21">
        <v>-24.85</v>
      </c>
      <c r="I5" s="16">
        <v>-25.12</v>
      </c>
      <c r="J5" s="17">
        <f>H5+I5</f>
        <v>-49.97</v>
      </c>
    </row>
    <row r="6" spans="1:10" ht="15">
      <c r="A6" s="149"/>
      <c r="B6" s="65" t="s">
        <v>43</v>
      </c>
      <c r="C6" s="13"/>
      <c r="D6" s="14"/>
      <c r="E6" s="11">
        <v>1036</v>
      </c>
      <c r="F6" s="11">
        <v>5811</v>
      </c>
      <c r="G6" s="14"/>
      <c r="H6" s="21">
        <v>24.85</v>
      </c>
      <c r="I6" s="16">
        <v>25.12</v>
      </c>
      <c r="J6" s="17">
        <f>H6+I6</f>
        <v>49.97</v>
      </c>
    </row>
    <row r="7" spans="1:10" ht="15">
      <c r="A7" s="150" t="s">
        <v>14</v>
      </c>
      <c r="B7" s="12" t="s">
        <v>97</v>
      </c>
      <c r="C7" s="13"/>
      <c r="D7" s="11"/>
      <c r="E7" s="11">
        <v>6171</v>
      </c>
      <c r="F7" s="86">
        <v>2322</v>
      </c>
      <c r="G7" s="14" t="s">
        <v>44</v>
      </c>
      <c r="H7" s="21">
        <v>65.8</v>
      </c>
      <c r="I7" s="16">
        <v>8.18</v>
      </c>
      <c r="J7" s="17">
        <f aca="true" t="shared" si="0" ref="J7:J27">H7+I7</f>
        <v>73.97999999999999</v>
      </c>
    </row>
    <row r="8" spans="1:10" ht="15">
      <c r="A8" s="152"/>
      <c r="B8" s="12" t="s">
        <v>45</v>
      </c>
      <c r="C8" s="13"/>
      <c r="D8" s="14"/>
      <c r="E8" s="11">
        <v>3113</v>
      </c>
      <c r="F8" s="11">
        <v>5421</v>
      </c>
      <c r="G8" s="14" t="s">
        <v>44</v>
      </c>
      <c r="H8" s="21">
        <v>24.17</v>
      </c>
      <c r="I8" s="16">
        <v>8.18</v>
      </c>
      <c r="J8" s="17">
        <f t="shared" si="0"/>
        <v>32.35</v>
      </c>
    </row>
    <row r="9" spans="1:10" ht="15">
      <c r="A9" s="152"/>
      <c r="B9" s="12" t="s">
        <v>87</v>
      </c>
      <c r="C9" s="13"/>
      <c r="D9" s="14"/>
      <c r="E9" s="11">
        <v>6171</v>
      </c>
      <c r="F9" s="11">
        <v>2322</v>
      </c>
      <c r="G9" s="14" t="s">
        <v>44</v>
      </c>
      <c r="H9" s="21">
        <v>73.98</v>
      </c>
      <c r="I9" s="16">
        <v>93.46</v>
      </c>
      <c r="J9" s="17">
        <f>H9+I9</f>
        <v>167.44</v>
      </c>
    </row>
    <row r="10" spans="1:10" ht="15">
      <c r="A10" s="152"/>
      <c r="B10" s="12" t="s">
        <v>88</v>
      </c>
      <c r="C10" s="13"/>
      <c r="D10" s="14"/>
      <c r="E10" s="11">
        <v>5311</v>
      </c>
      <c r="F10" s="11">
        <v>5192</v>
      </c>
      <c r="G10" s="14" t="s">
        <v>49</v>
      </c>
      <c r="H10" s="21">
        <v>50</v>
      </c>
      <c r="I10" s="16">
        <v>93.46</v>
      </c>
      <c r="J10" s="17">
        <f>H10+I10</f>
        <v>143.45999999999998</v>
      </c>
    </row>
    <row r="11" spans="1:10" ht="15">
      <c r="A11" s="152"/>
      <c r="B11" s="12" t="s">
        <v>89</v>
      </c>
      <c r="C11" s="13"/>
      <c r="D11" s="14"/>
      <c r="E11" s="11">
        <v>6171</v>
      </c>
      <c r="F11" s="11">
        <v>2322</v>
      </c>
      <c r="G11" s="14" t="s">
        <v>44</v>
      </c>
      <c r="H11" s="21">
        <v>167.44</v>
      </c>
      <c r="I11" s="16">
        <v>17.34</v>
      </c>
      <c r="J11" s="17">
        <f>H11+I11</f>
        <v>184.78</v>
      </c>
    </row>
    <row r="12" spans="1:10" ht="15">
      <c r="A12" s="151"/>
      <c r="B12" s="12" t="s">
        <v>90</v>
      </c>
      <c r="C12" s="13"/>
      <c r="D12" s="14"/>
      <c r="E12" s="11">
        <v>6171</v>
      </c>
      <c r="F12" s="11">
        <v>5171</v>
      </c>
      <c r="G12" s="14"/>
      <c r="H12" s="21">
        <v>1854</v>
      </c>
      <c r="I12" s="16">
        <v>17.34</v>
      </c>
      <c r="J12" s="17">
        <f>H12+I12</f>
        <v>1871.34</v>
      </c>
    </row>
    <row r="13" spans="1:10" ht="15">
      <c r="A13" s="150" t="s">
        <v>15</v>
      </c>
      <c r="B13" s="93" t="s">
        <v>57</v>
      </c>
      <c r="C13" s="88" t="s">
        <v>38</v>
      </c>
      <c r="D13" s="89" t="s">
        <v>55</v>
      </c>
      <c r="E13" s="94"/>
      <c r="F13" s="94">
        <v>4111</v>
      </c>
      <c r="G13" s="95"/>
      <c r="H13" s="91">
        <v>0</v>
      </c>
      <c r="I13" s="96">
        <v>8.82</v>
      </c>
      <c r="J13" s="97">
        <f t="shared" si="0"/>
        <v>8.82</v>
      </c>
    </row>
    <row r="14" spans="1:10" ht="15">
      <c r="A14" s="151"/>
      <c r="B14" s="93" t="s">
        <v>56</v>
      </c>
      <c r="C14" s="88" t="s">
        <v>38</v>
      </c>
      <c r="D14" s="89" t="s">
        <v>55</v>
      </c>
      <c r="E14" s="94">
        <v>6171</v>
      </c>
      <c r="F14" s="94">
        <v>5011</v>
      </c>
      <c r="G14" s="95"/>
      <c r="H14" s="91">
        <v>0</v>
      </c>
      <c r="I14" s="96">
        <v>8.82</v>
      </c>
      <c r="J14" s="97">
        <f t="shared" si="0"/>
        <v>8.82</v>
      </c>
    </row>
    <row r="15" spans="1:10" ht="15">
      <c r="A15" s="149" t="s">
        <v>37</v>
      </c>
      <c r="B15" s="12" t="s">
        <v>61</v>
      </c>
      <c r="C15" s="13"/>
      <c r="D15" s="14" t="s">
        <v>53</v>
      </c>
      <c r="E15" s="74"/>
      <c r="F15" s="74">
        <v>4116</v>
      </c>
      <c r="G15" s="75" t="s">
        <v>52</v>
      </c>
      <c r="H15" s="15">
        <v>1245.72</v>
      </c>
      <c r="I15" s="20">
        <v>502.67</v>
      </c>
      <c r="J15" s="83">
        <f t="shared" si="0"/>
        <v>1748.39</v>
      </c>
    </row>
    <row r="16" spans="1:10" ht="15">
      <c r="A16" s="149"/>
      <c r="B16" s="12" t="s">
        <v>60</v>
      </c>
      <c r="C16" s="13"/>
      <c r="D16" s="14" t="s">
        <v>54</v>
      </c>
      <c r="E16" s="74"/>
      <c r="F16" s="74">
        <v>4116</v>
      </c>
      <c r="G16" s="75" t="s">
        <v>52</v>
      </c>
      <c r="H16" s="15">
        <v>219.84</v>
      </c>
      <c r="I16" s="20">
        <v>-14.15</v>
      </c>
      <c r="J16" s="83">
        <f t="shared" si="0"/>
        <v>205.69</v>
      </c>
    </row>
    <row r="17" spans="1:10" ht="15">
      <c r="A17" s="149"/>
      <c r="B17" s="12" t="s">
        <v>62</v>
      </c>
      <c r="C17" s="13"/>
      <c r="D17" s="14" t="s">
        <v>53</v>
      </c>
      <c r="E17" s="74">
        <v>3113</v>
      </c>
      <c r="F17" s="74">
        <v>5011</v>
      </c>
      <c r="G17" s="75" t="s">
        <v>52</v>
      </c>
      <c r="H17" s="15">
        <v>590.2</v>
      </c>
      <c r="I17" s="20">
        <v>502.67</v>
      </c>
      <c r="J17" s="83">
        <f t="shared" si="0"/>
        <v>1092.8700000000001</v>
      </c>
    </row>
    <row r="18" spans="1:10" s="25" customFormat="1" ht="15">
      <c r="A18" s="149"/>
      <c r="B18" s="12" t="s">
        <v>63</v>
      </c>
      <c r="C18" s="13"/>
      <c r="D18" s="14" t="s">
        <v>54</v>
      </c>
      <c r="E18" s="74">
        <v>3113</v>
      </c>
      <c r="F18" s="74">
        <v>5139</v>
      </c>
      <c r="G18" s="75" t="s">
        <v>52</v>
      </c>
      <c r="H18" s="15">
        <v>62.4</v>
      </c>
      <c r="I18" s="20">
        <v>-14.15</v>
      </c>
      <c r="J18" s="83">
        <f t="shared" si="0"/>
        <v>48.25</v>
      </c>
    </row>
    <row r="19" spans="1:10" s="25" customFormat="1" ht="15">
      <c r="A19" s="149" t="s">
        <v>76</v>
      </c>
      <c r="B19" s="93" t="s">
        <v>116</v>
      </c>
      <c r="C19" s="88" t="s">
        <v>38</v>
      </c>
      <c r="D19" s="89" t="s">
        <v>53</v>
      </c>
      <c r="E19" s="90"/>
      <c r="F19" s="90">
        <v>4116</v>
      </c>
      <c r="G19" s="89" t="s">
        <v>123</v>
      </c>
      <c r="H19" s="118">
        <v>0</v>
      </c>
      <c r="I19" s="120">
        <v>2164.27</v>
      </c>
      <c r="J19" s="121">
        <f t="shared" si="0"/>
        <v>2164.27</v>
      </c>
    </row>
    <row r="20" spans="1:10" s="25" customFormat="1" ht="15">
      <c r="A20" s="149"/>
      <c r="B20" s="93" t="s">
        <v>117</v>
      </c>
      <c r="C20" s="88" t="s">
        <v>38</v>
      </c>
      <c r="D20" s="89" t="s">
        <v>54</v>
      </c>
      <c r="E20" s="90"/>
      <c r="F20" s="90">
        <v>4116</v>
      </c>
      <c r="G20" s="89" t="s">
        <v>123</v>
      </c>
      <c r="H20" s="118">
        <v>0</v>
      </c>
      <c r="I20" s="120">
        <v>381.93</v>
      </c>
      <c r="J20" s="121">
        <f t="shared" si="0"/>
        <v>381.93</v>
      </c>
    </row>
    <row r="21" spans="1:10" s="25" customFormat="1" ht="15">
      <c r="A21" s="149"/>
      <c r="B21" s="93" t="s">
        <v>118</v>
      </c>
      <c r="C21" s="88" t="s">
        <v>38</v>
      </c>
      <c r="D21" s="89" t="s">
        <v>53</v>
      </c>
      <c r="E21" s="90">
        <v>3113</v>
      </c>
      <c r="F21" s="90">
        <v>5336</v>
      </c>
      <c r="G21" s="89" t="s">
        <v>123</v>
      </c>
      <c r="H21" s="118">
        <v>0</v>
      </c>
      <c r="I21" s="120">
        <v>2164.27</v>
      </c>
      <c r="J21" s="121">
        <f t="shared" si="0"/>
        <v>2164.27</v>
      </c>
    </row>
    <row r="22" spans="1:10" s="25" customFormat="1" ht="15">
      <c r="A22" s="149"/>
      <c r="B22" s="93" t="s">
        <v>119</v>
      </c>
      <c r="C22" s="88" t="s">
        <v>38</v>
      </c>
      <c r="D22" s="89" t="s">
        <v>54</v>
      </c>
      <c r="E22" s="90">
        <v>3113</v>
      </c>
      <c r="F22" s="90">
        <v>5336</v>
      </c>
      <c r="G22" s="89" t="s">
        <v>123</v>
      </c>
      <c r="H22" s="118">
        <v>0</v>
      </c>
      <c r="I22" s="120">
        <v>381.93</v>
      </c>
      <c r="J22" s="121">
        <f t="shared" si="0"/>
        <v>381.93</v>
      </c>
    </row>
    <row r="23" spans="1:10" s="25" customFormat="1" ht="15">
      <c r="A23" s="150" t="s">
        <v>77</v>
      </c>
      <c r="B23" s="93" t="s">
        <v>180</v>
      </c>
      <c r="C23" s="88" t="s">
        <v>38</v>
      </c>
      <c r="D23" s="89" t="s">
        <v>53</v>
      </c>
      <c r="E23" s="90"/>
      <c r="F23" s="90">
        <v>4116</v>
      </c>
      <c r="G23" s="89" t="s">
        <v>183</v>
      </c>
      <c r="H23" s="118">
        <v>0</v>
      </c>
      <c r="I23" s="120">
        <v>1495.35</v>
      </c>
      <c r="J23" s="121">
        <f t="shared" si="0"/>
        <v>1495.35</v>
      </c>
    </row>
    <row r="24" spans="1:10" s="25" customFormat="1" ht="15">
      <c r="A24" s="152"/>
      <c r="B24" s="93" t="s">
        <v>179</v>
      </c>
      <c r="C24" s="88" t="s">
        <v>38</v>
      </c>
      <c r="D24" s="89" t="s">
        <v>54</v>
      </c>
      <c r="E24" s="90"/>
      <c r="F24" s="90">
        <v>4116</v>
      </c>
      <c r="G24" s="89" t="s">
        <v>183</v>
      </c>
      <c r="H24" s="118">
        <v>0</v>
      </c>
      <c r="I24" s="120">
        <v>263.89</v>
      </c>
      <c r="J24" s="121">
        <f t="shared" si="0"/>
        <v>263.89</v>
      </c>
    </row>
    <row r="25" spans="1:10" s="25" customFormat="1" ht="15">
      <c r="A25" s="152"/>
      <c r="B25" s="93" t="s">
        <v>181</v>
      </c>
      <c r="C25" s="88" t="s">
        <v>38</v>
      </c>
      <c r="D25" s="89" t="s">
        <v>53</v>
      </c>
      <c r="E25" s="90">
        <v>3113</v>
      </c>
      <c r="F25" s="90">
        <v>5336</v>
      </c>
      <c r="G25" s="89" t="s">
        <v>183</v>
      </c>
      <c r="H25" s="118">
        <v>0</v>
      </c>
      <c r="I25" s="120">
        <v>1495.35</v>
      </c>
      <c r="J25" s="121">
        <f t="shared" si="0"/>
        <v>1495.35</v>
      </c>
    </row>
    <row r="26" spans="1:10" s="25" customFormat="1" ht="15">
      <c r="A26" s="151"/>
      <c r="B26" s="93" t="s">
        <v>182</v>
      </c>
      <c r="C26" s="88" t="s">
        <v>38</v>
      </c>
      <c r="D26" s="89" t="s">
        <v>54</v>
      </c>
      <c r="E26" s="90">
        <v>3113</v>
      </c>
      <c r="F26" s="90">
        <v>5336</v>
      </c>
      <c r="G26" s="89" t="s">
        <v>183</v>
      </c>
      <c r="H26" s="118">
        <v>0</v>
      </c>
      <c r="I26" s="120">
        <v>263.89</v>
      </c>
      <c r="J26" s="121">
        <f t="shared" si="0"/>
        <v>263.89</v>
      </c>
    </row>
    <row r="27" spans="1:10" s="25" customFormat="1" ht="15">
      <c r="A27" s="138" t="s">
        <v>82</v>
      </c>
      <c r="B27" s="12" t="s">
        <v>194</v>
      </c>
      <c r="C27" s="13"/>
      <c r="D27" s="14"/>
      <c r="E27" s="11"/>
      <c r="F27" s="11">
        <v>1334</v>
      </c>
      <c r="G27" s="14"/>
      <c r="H27" s="21">
        <v>63.03</v>
      </c>
      <c r="I27" s="16">
        <v>168.38</v>
      </c>
      <c r="J27" s="17">
        <f t="shared" si="0"/>
        <v>231.41</v>
      </c>
    </row>
    <row r="28" spans="1:10" s="25" customFormat="1" ht="15">
      <c r="A28" s="22"/>
      <c r="B28" s="23"/>
      <c r="C28" s="24"/>
      <c r="D28" s="24"/>
      <c r="E28" s="154" t="s">
        <v>16</v>
      </c>
      <c r="F28" s="154"/>
      <c r="G28" s="154"/>
      <c r="H28" s="20">
        <f>H7+H9+H11+H13+H15+H16+H19+H20+H23+H24+H27</f>
        <v>1835.81</v>
      </c>
      <c r="I28" s="20">
        <f aca="true" t="shared" si="1" ref="I28:J28">I7+I9+I11+I13+I15+I16+I19+I20+I23+I24+I27</f>
        <v>5090.14</v>
      </c>
      <c r="J28" s="20">
        <f t="shared" si="1"/>
        <v>6925.95</v>
      </c>
    </row>
    <row r="29" spans="1:10" s="25" customFormat="1" ht="15">
      <c r="A29" s="22"/>
      <c r="B29" s="26" t="s">
        <v>34</v>
      </c>
      <c r="C29" s="24"/>
      <c r="D29" s="24"/>
      <c r="E29" s="155" t="s">
        <v>17</v>
      </c>
      <c r="F29" s="155"/>
      <c r="G29" s="155"/>
      <c r="H29" s="20">
        <f>H8+H10+H12+H14+H17+H18+H21+H22+H25+H26</f>
        <v>2580.77</v>
      </c>
      <c r="I29" s="20">
        <f aca="true" t="shared" si="2" ref="I29:J29">I8+I10+I12+I14+I17+I18+I21+I22+I25+I26</f>
        <v>4921.76</v>
      </c>
      <c r="J29" s="20">
        <f t="shared" si="2"/>
        <v>7502.530000000002</v>
      </c>
    </row>
    <row r="30" spans="1:10" ht="15">
      <c r="A30" s="22"/>
      <c r="B30" s="27"/>
      <c r="C30" s="24"/>
      <c r="D30" s="24"/>
      <c r="E30" s="153" t="s">
        <v>18</v>
      </c>
      <c r="F30" s="153"/>
      <c r="G30" s="153"/>
      <c r="H30" s="64">
        <v>0</v>
      </c>
      <c r="I30" s="64">
        <v>0</v>
      </c>
      <c r="J30" s="64">
        <v>0</v>
      </c>
    </row>
    <row r="31" spans="1:10" ht="15">
      <c r="A31" s="29"/>
      <c r="B31" s="30"/>
      <c r="C31" s="31"/>
      <c r="D31" s="31"/>
      <c r="E31" s="153" t="s">
        <v>19</v>
      </c>
      <c r="F31" s="153"/>
      <c r="G31" s="153"/>
      <c r="H31" s="32">
        <f>H28-H29-H30</f>
        <v>-744.96</v>
      </c>
      <c r="I31" s="32">
        <f aca="true" t="shared" si="3" ref="I31:J31">I28-I29-I30</f>
        <v>168.3800000000001</v>
      </c>
      <c r="J31" s="32">
        <f t="shared" si="3"/>
        <v>-576.5800000000017</v>
      </c>
    </row>
    <row r="32" spans="1:11" ht="15">
      <c r="A32" s="33" t="s">
        <v>20</v>
      </c>
      <c r="B32" s="34"/>
      <c r="C32" s="35"/>
      <c r="D32" s="35"/>
      <c r="E32" s="36"/>
      <c r="F32" s="34"/>
      <c r="G32" s="34"/>
      <c r="H32" s="37"/>
      <c r="I32" s="37"/>
      <c r="J32" s="76"/>
      <c r="K32" s="34"/>
    </row>
    <row r="33" spans="1:10" ht="15">
      <c r="A33" s="149" t="s">
        <v>13</v>
      </c>
      <c r="B33" s="65" t="s">
        <v>48</v>
      </c>
      <c r="C33" s="13"/>
      <c r="D33" s="14"/>
      <c r="E33" s="11">
        <v>4343</v>
      </c>
      <c r="F33" s="11">
        <v>5222</v>
      </c>
      <c r="G33" s="14" t="s">
        <v>46</v>
      </c>
      <c r="H33" s="21">
        <v>140</v>
      </c>
      <c r="I33" s="16">
        <v>-20</v>
      </c>
      <c r="J33" s="15">
        <f aca="true" t="shared" si="4" ref="J33:J36">H33+I33</f>
        <v>120</v>
      </c>
    </row>
    <row r="34" spans="1:10" ht="15">
      <c r="A34" s="149"/>
      <c r="B34" s="87" t="s">
        <v>175</v>
      </c>
      <c r="C34" s="88" t="s">
        <v>38</v>
      </c>
      <c r="D34" s="89"/>
      <c r="E34" s="90">
        <v>4324</v>
      </c>
      <c r="F34" s="90">
        <v>5339</v>
      </c>
      <c r="G34" s="89" t="s">
        <v>47</v>
      </c>
      <c r="H34" s="91">
        <v>0</v>
      </c>
      <c r="I34" s="92">
        <v>20</v>
      </c>
      <c r="J34" s="91">
        <f t="shared" si="4"/>
        <v>20</v>
      </c>
    </row>
    <row r="35" spans="1:10" ht="15">
      <c r="A35" s="150" t="s">
        <v>14</v>
      </c>
      <c r="B35" s="65" t="s">
        <v>59</v>
      </c>
      <c r="C35" s="13"/>
      <c r="D35" s="14"/>
      <c r="E35" s="11">
        <v>4343</v>
      </c>
      <c r="F35" s="11">
        <v>5222</v>
      </c>
      <c r="G35" s="14" t="s">
        <v>46</v>
      </c>
      <c r="H35" s="21">
        <v>120</v>
      </c>
      <c r="I35" s="66">
        <v>-5</v>
      </c>
      <c r="J35" s="15">
        <f t="shared" si="4"/>
        <v>115</v>
      </c>
    </row>
    <row r="36" spans="1:10" ht="15">
      <c r="A36" s="151"/>
      <c r="B36" s="12" t="s">
        <v>217</v>
      </c>
      <c r="C36" s="11"/>
      <c r="D36" s="11"/>
      <c r="E36" s="11">
        <v>4350</v>
      </c>
      <c r="F36" s="11">
        <v>5223</v>
      </c>
      <c r="G36" s="75" t="s">
        <v>58</v>
      </c>
      <c r="H36" s="15">
        <v>669.1</v>
      </c>
      <c r="I36" s="81">
        <v>5</v>
      </c>
      <c r="J36" s="15">
        <f t="shared" si="4"/>
        <v>674.1</v>
      </c>
    </row>
    <row r="37" spans="1:10" ht="15">
      <c r="A37" s="150" t="s">
        <v>15</v>
      </c>
      <c r="B37" s="103" t="s">
        <v>167</v>
      </c>
      <c r="C37" s="104"/>
      <c r="D37" s="105">
        <v>13011</v>
      </c>
      <c r="E37" s="105">
        <v>4329</v>
      </c>
      <c r="F37" s="105">
        <v>5167</v>
      </c>
      <c r="G37" s="14" t="s">
        <v>65</v>
      </c>
      <c r="H37" s="21">
        <v>127</v>
      </c>
      <c r="I37" s="16">
        <v>-14</v>
      </c>
      <c r="J37" s="21">
        <v>113</v>
      </c>
    </row>
    <row r="38" spans="1:10" ht="15">
      <c r="A38" s="152"/>
      <c r="B38" s="103" t="s">
        <v>168</v>
      </c>
      <c r="C38" s="104"/>
      <c r="D38" s="105">
        <v>13011</v>
      </c>
      <c r="E38" s="105">
        <v>4329</v>
      </c>
      <c r="F38" s="105">
        <v>5173</v>
      </c>
      <c r="G38" s="14" t="s">
        <v>65</v>
      </c>
      <c r="H38" s="21">
        <v>12</v>
      </c>
      <c r="I38" s="16">
        <v>14</v>
      </c>
      <c r="J38" s="21">
        <v>26</v>
      </c>
    </row>
    <row r="39" spans="1:10" ht="15">
      <c r="A39" s="152"/>
      <c r="B39" s="103" t="s">
        <v>162</v>
      </c>
      <c r="C39" s="104"/>
      <c r="D39" s="105">
        <v>13011</v>
      </c>
      <c r="E39" s="105">
        <v>4329</v>
      </c>
      <c r="F39" s="105">
        <v>5136</v>
      </c>
      <c r="G39" s="14" t="s">
        <v>65</v>
      </c>
      <c r="H39" s="21">
        <v>6</v>
      </c>
      <c r="I39" s="16">
        <v>-2</v>
      </c>
      <c r="J39" s="21">
        <v>4</v>
      </c>
    </row>
    <row r="40" spans="1:10" ht="15">
      <c r="A40" s="152"/>
      <c r="B40" s="103" t="s">
        <v>163</v>
      </c>
      <c r="C40" s="104"/>
      <c r="D40" s="105">
        <v>13011</v>
      </c>
      <c r="E40" s="105">
        <v>4329</v>
      </c>
      <c r="F40" s="105">
        <v>5139</v>
      </c>
      <c r="G40" s="14" t="s">
        <v>65</v>
      </c>
      <c r="H40" s="21">
        <v>10</v>
      </c>
      <c r="I40" s="16">
        <v>-9</v>
      </c>
      <c r="J40" s="21">
        <v>1</v>
      </c>
    </row>
    <row r="41" spans="1:10" ht="15">
      <c r="A41" s="152"/>
      <c r="B41" s="103" t="s">
        <v>164</v>
      </c>
      <c r="C41" s="104"/>
      <c r="D41" s="105">
        <v>13011</v>
      </c>
      <c r="E41" s="105">
        <v>4329</v>
      </c>
      <c r="F41" s="105">
        <v>5156</v>
      </c>
      <c r="G41" s="14" t="s">
        <v>65</v>
      </c>
      <c r="H41" s="21">
        <v>12</v>
      </c>
      <c r="I41" s="16">
        <v>-2</v>
      </c>
      <c r="J41" s="21">
        <v>10</v>
      </c>
    </row>
    <row r="42" spans="1:10" ht="15">
      <c r="A42" s="152"/>
      <c r="B42" s="103" t="s">
        <v>165</v>
      </c>
      <c r="C42" s="104"/>
      <c r="D42" s="105">
        <v>13011</v>
      </c>
      <c r="E42" s="105">
        <v>4329</v>
      </c>
      <c r="F42" s="105">
        <v>5194</v>
      </c>
      <c r="G42" s="14" t="s">
        <v>65</v>
      </c>
      <c r="H42" s="21">
        <v>5</v>
      </c>
      <c r="I42" s="16">
        <v>-2</v>
      </c>
      <c r="J42" s="21">
        <v>3</v>
      </c>
    </row>
    <row r="43" spans="1:10" ht="15">
      <c r="A43" s="152"/>
      <c r="B43" s="103" t="s">
        <v>166</v>
      </c>
      <c r="C43" s="104"/>
      <c r="D43" s="105">
        <v>13011</v>
      </c>
      <c r="E43" s="105">
        <v>4329</v>
      </c>
      <c r="F43" s="105">
        <v>5424</v>
      </c>
      <c r="G43" s="14" t="s">
        <v>65</v>
      </c>
      <c r="H43" s="21">
        <v>25</v>
      </c>
      <c r="I43" s="16">
        <v>-4</v>
      </c>
      <c r="J43" s="21">
        <v>21</v>
      </c>
    </row>
    <row r="44" spans="1:10" ht="15">
      <c r="A44" s="152"/>
      <c r="B44" s="103" t="s">
        <v>161</v>
      </c>
      <c r="C44" s="104"/>
      <c r="D44" s="105">
        <v>13011</v>
      </c>
      <c r="E44" s="105">
        <v>4329</v>
      </c>
      <c r="F44" s="105">
        <v>5151</v>
      </c>
      <c r="G44" s="14" t="s">
        <v>65</v>
      </c>
      <c r="H44" s="21">
        <v>10</v>
      </c>
      <c r="I44" s="16">
        <v>1</v>
      </c>
      <c r="J44" s="21">
        <v>11</v>
      </c>
    </row>
    <row r="45" spans="1:10" ht="15">
      <c r="A45" s="152"/>
      <c r="B45" s="103" t="s">
        <v>160</v>
      </c>
      <c r="C45" s="104"/>
      <c r="D45" s="105">
        <v>13011</v>
      </c>
      <c r="E45" s="105">
        <v>4329</v>
      </c>
      <c r="F45" s="105">
        <v>5152</v>
      </c>
      <c r="G45" s="14" t="s">
        <v>65</v>
      </c>
      <c r="H45" s="21">
        <v>59</v>
      </c>
      <c r="I45" s="16">
        <v>6</v>
      </c>
      <c r="J45" s="21">
        <v>65</v>
      </c>
    </row>
    <row r="46" spans="1:10" ht="15">
      <c r="A46" s="152"/>
      <c r="B46" s="103" t="s">
        <v>159</v>
      </c>
      <c r="C46" s="104"/>
      <c r="D46" s="105">
        <v>13011</v>
      </c>
      <c r="E46" s="105">
        <v>4329</v>
      </c>
      <c r="F46" s="105">
        <v>5154</v>
      </c>
      <c r="G46" s="14" t="s">
        <v>65</v>
      </c>
      <c r="H46" s="21">
        <v>63</v>
      </c>
      <c r="I46" s="16">
        <v>12</v>
      </c>
      <c r="J46" s="21">
        <v>75</v>
      </c>
    </row>
    <row r="47" spans="1:10" ht="15">
      <c r="A47" s="149" t="s">
        <v>37</v>
      </c>
      <c r="B47" s="12" t="s">
        <v>153</v>
      </c>
      <c r="C47" s="13"/>
      <c r="D47" s="14" t="s">
        <v>73</v>
      </c>
      <c r="E47" s="11">
        <v>4359</v>
      </c>
      <c r="F47" s="11">
        <v>5031</v>
      </c>
      <c r="G47" s="14" t="s">
        <v>72</v>
      </c>
      <c r="H47" s="21">
        <v>632</v>
      </c>
      <c r="I47" s="66">
        <v>-240</v>
      </c>
      <c r="J47" s="15">
        <f aca="true" t="shared" si="5" ref="J47:J96">H47+I47</f>
        <v>392</v>
      </c>
    </row>
    <row r="48" spans="1:10" ht="15">
      <c r="A48" s="149"/>
      <c r="B48" s="12" t="s">
        <v>154</v>
      </c>
      <c r="C48" s="13"/>
      <c r="D48" s="12">
        <v>104513013</v>
      </c>
      <c r="E48" s="11">
        <v>4359</v>
      </c>
      <c r="F48" s="11">
        <v>5011</v>
      </c>
      <c r="G48" s="14" t="s">
        <v>72</v>
      </c>
      <c r="H48" s="21">
        <v>676</v>
      </c>
      <c r="I48" s="66">
        <v>100</v>
      </c>
      <c r="J48" s="21">
        <f t="shared" si="5"/>
        <v>776</v>
      </c>
    </row>
    <row r="49" spans="1:10" ht="15">
      <c r="A49" s="149"/>
      <c r="B49" s="12" t="s">
        <v>155</v>
      </c>
      <c r="C49" s="13"/>
      <c r="D49" s="12">
        <v>104113013</v>
      </c>
      <c r="E49" s="11">
        <v>4359</v>
      </c>
      <c r="F49" s="11">
        <v>5162</v>
      </c>
      <c r="G49" s="14" t="s">
        <v>72</v>
      </c>
      <c r="H49" s="21">
        <v>11</v>
      </c>
      <c r="I49" s="66">
        <v>5</v>
      </c>
      <c r="J49" s="21">
        <f t="shared" si="5"/>
        <v>16</v>
      </c>
    </row>
    <row r="50" spans="1:10" ht="15">
      <c r="A50" s="149"/>
      <c r="B50" s="12" t="s">
        <v>170</v>
      </c>
      <c r="C50" s="13"/>
      <c r="D50" s="12">
        <v>104113013</v>
      </c>
      <c r="E50" s="11">
        <v>4359</v>
      </c>
      <c r="F50" s="11">
        <v>5163</v>
      </c>
      <c r="G50" s="14" t="s">
        <v>72</v>
      </c>
      <c r="H50" s="21">
        <v>5</v>
      </c>
      <c r="I50" s="66">
        <v>5</v>
      </c>
      <c r="J50" s="21">
        <f t="shared" si="5"/>
        <v>10</v>
      </c>
    </row>
    <row r="51" spans="1:10" ht="15">
      <c r="A51" s="149"/>
      <c r="B51" s="12" t="s">
        <v>156</v>
      </c>
      <c r="C51" s="13"/>
      <c r="D51" s="12">
        <v>104513013</v>
      </c>
      <c r="E51" s="11">
        <v>4359</v>
      </c>
      <c r="F51" s="11">
        <v>5167</v>
      </c>
      <c r="G51" s="14" t="s">
        <v>72</v>
      </c>
      <c r="H51" s="21">
        <v>42</v>
      </c>
      <c r="I51" s="66">
        <v>20</v>
      </c>
      <c r="J51" s="21">
        <f t="shared" si="5"/>
        <v>62</v>
      </c>
    </row>
    <row r="52" spans="1:10" ht="15">
      <c r="A52" s="149"/>
      <c r="B52" s="12" t="s">
        <v>157</v>
      </c>
      <c r="C52" s="13"/>
      <c r="D52" s="12">
        <v>104113013</v>
      </c>
      <c r="E52" s="11">
        <v>4359</v>
      </c>
      <c r="F52" s="11">
        <v>5173</v>
      </c>
      <c r="G52" s="14" t="s">
        <v>72</v>
      </c>
      <c r="H52" s="21">
        <v>262</v>
      </c>
      <c r="I52" s="66">
        <v>100</v>
      </c>
      <c r="J52" s="21">
        <f t="shared" si="5"/>
        <v>362</v>
      </c>
    </row>
    <row r="53" spans="1:10" ht="15">
      <c r="A53" s="149"/>
      <c r="B53" s="98" t="s">
        <v>158</v>
      </c>
      <c r="C53" s="99"/>
      <c r="D53" s="98">
        <v>104513013</v>
      </c>
      <c r="E53" s="101">
        <v>4359</v>
      </c>
      <c r="F53" s="101">
        <v>5424</v>
      </c>
      <c r="G53" s="100" t="s">
        <v>72</v>
      </c>
      <c r="H53" s="106">
        <v>5</v>
      </c>
      <c r="I53" s="107">
        <v>10</v>
      </c>
      <c r="J53" s="106">
        <f t="shared" si="5"/>
        <v>15</v>
      </c>
    </row>
    <row r="54" spans="1:10" ht="15">
      <c r="A54" s="149" t="s">
        <v>76</v>
      </c>
      <c r="B54" s="108" t="s">
        <v>78</v>
      </c>
      <c r="C54" s="109"/>
      <c r="D54" s="110">
        <v>104113013</v>
      </c>
      <c r="E54" s="110">
        <v>4399</v>
      </c>
      <c r="F54" s="110">
        <v>5011</v>
      </c>
      <c r="G54" s="100" t="s">
        <v>75</v>
      </c>
      <c r="H54" s="111">
        <v>52.35</v>
      </c>
      <c r="I54" s="66">
        <v>-50</v>
      </c>
      <c r="J54" s="106">
        <f t="shared" si="5"/>
        <v>2.3500000000000014</v>
      </c>
    </row>
    <row r="55" spans="1:10" ht="15">
      <c r="A55" s="149"/>
      <c r="B55" s="108" t="s">
        <v>74</v>
      </c>
      <c r="C55" s="109"/>
      <c r="D55" s="109"/>
      <c r="E55" s="110">
        <v>4399</v>
      </c>
      <c r="F55" s="110">
        <v>5011</v>
      </c>
      <c r="G55" s="100" t="s">
        <v>75</v>
      </c>
      <c r="H55" s="106">
        <v>30</v>
      </c>
      <c r="I55" s="66">
        <v>50</v>
      </c>
      <c r="J55" s="106">
        <f t="shared" si="5"/>
        <v>80</v>
      </c>
    </row>
    <row r="56" spans="1:10" ht="15">
      <c r="A56" s="149"/>
      <c r="B56" s="108" t="s">
        <v>79</v>
      </c>
      <c r="C56" s="12"/>
      <c r="D56" s="11">
        <v>104513013</v>
      </c>
      <c r="E56" s="11">
        <v>4399</v>
      </c>
      <c r="F56" s="11">
        <v>5011</v>
      </c>
      <c r="G56" s="100" t="s">
        <v>75</v>
      </c>
      <c r="H56" s="106">
        <v>478</v>
      </c>
      <c r="I56" s="66">
        <v>-15</v>
      </c>
      <c r="J56" s="106">
        <f t="shared" si="5"/>
        <v>463</v>
      </c>
    </row>
    <row r="57" spans="1:10" ht="15">
      <c r="A57" s="149"/>
      <c r="B57" s="108" t="s">
        <v>80</v>
      </c>
      <c r="C57" s="12"/>
      <c r="D57" s="11">
        <v>104113013</v>
      </c>
      <c r="E57" s="11">
        <v>4399</v>
      </c>
      <c r="F57" s="11">
        <v>5137</v>
      </c>
      <c r="G57" s="100" t="s">
        <v>75</v>
      </c>
      <c r="H57" s="106">
        <v>15</v>
      </c>
      <c r="I57" s="66">
        <v>15</v>
      </c>
      <c r="J57" s="106">
        <f t="shared" si="5"/>
        <v>30</v>
      </c>
    </row>
    <row r="58" spans="1:10" ht="15">
      <c r="A58" s="149"/>
      <c r="B58" s="12" t="s">
        <v>169</v>
      </c>
      <c r="C58" s="12"/>
      <c r="D58" s="11">
        <v>104513013</v>
      </c>
      <c r="E58" s="11">
        <v>4399</v>
      </c>
      <c r="F58" s="11">
        <v>5169</v>
      </c>
      <c r="G58" s="100" t="s">
        <v>75</v>
      </c>
      <c r="H58" s="106">
        <v>128.45</v>
      </c>
      <c r="I58" s="66">
        <v>-20</v>
      </c>
      <c r="J58" s="106">
        <f t="shared" si="5"/>
        <v>108.44999999999999</v>
      </c>
    </row>
    <row r="59" spans="1:10" ht="15">
      <c r="A59" s="149"/>
      <c r="B59" s="12" t="s">
        <v>81</v>
      </c>
      <c r="C59" s="13"/>
      <c r="D59" s="12">
        <v>104513013</v>
      </c>
      <c r="E59" s="11">
        <v>4399</v>
      </c>
      <c r="F59" s="11">
        <v>5167</v>
      </c>
      <c r="G59" s="14" t="s">
        <v>75</v>
      </c>
      <c r="H59" s="21">
        <v>15</v>
      </c>
      <c r="I59" s="66">
        <v>20</v>
      </c>
      <c r="J59" s="21">
        <f t="shared" si="5"/>
        <v>35</v>
      </c>
    </row>
    <row r="60" spans="1:10" ht="15">
      <c r="A60" s="152" t="s">
        <v>77</v>
      </c>
      <c r="B60" s="79" t="s">
        <v>91</v>
      </c>
      <c r="C60" s="80"/>
      <c r="D60" s="75"/>
      <c r="E60" s="74">
        <v>2223</v>
      </c>
      <c r="F60" s="74">
        <v>5494</v>
      </c>
      <c r="G60" s="75" t="s">
        <v>66</v>
      </c>
      <c r="H60" s="15">
        <v>45</v>
      </c>
      <c r="I60" s="81">
        <v>-27</v>
      </c>
      <c r="J60" s="15">
        <f t="shared" si="5"/>
        <v>18</v>
      </c>
    </row>
    <row r="61" spans="1:10" ht="15">
      <c r="A61" s="152"/>
      <c r="B61" s="82" t="s">
        <v>71</v>
      </c>
      <c r="C61" s="13"/>
      <c r="D61" s="14"/>
      <c r="E61" s="11">
        <v>2223</v>
      </c>
      <c r="F61" s="11">
        <v>5139</v>
      </c>
      <c r="G61" s="14" t="s">
        <v>66</v>
      </c>
      <c r="H61" s="21">
        <v>5</v>
      </c>
      <c r="I61" s="66">
        <v>2</v>
      </c>
      <c r="J61" s="15">
        <f t="shared" si="5"/>
        <v>7</v>
      </c>
    </row>
    <row r="62" spans="1:10" ht="15">
      <c r="A62" s="152"/>
      <c r="B62" s="117" t="s">
        <v>98</v>
      </c>
      <c r="C62" s="88" t="s">
        <v>38</v>
      </c>
      <c r="D62" s="89"/>
      <c r="E62" s="90">
        <v>2223</v>
      </c>
      <c r="F62" s="90">
        <v>5131</v>
      </c>
      <c r="G62" s="89" t="s">
        <v>66</v>
      </c>
      <c r="H62" s="118">
        <v>0</v>
      </c>
      <c r="I62" s="92">
        <v>2</v>
      </c>
      <c r="J62" s="91">
        <f t="shared" si="5"/>
        <v>2</v>
      </c>
    </row>
    <row r="63" spans="1:10" ht="15">
      <c r="A63" s="152"/>
      <c r="B63" s="82" t="s">
        <v>92</v>
      </c>
      <c r="C63" s="13"/>
      <c r="D63" s="14"/>
      <c r="E63" s="11">
        <v>2223</v>
      </c>
      <c r="F63" s="11">
        <v>5194</v>
      </c>
      <c r="G63" s="14" t="s">
        <v>67</v>
      </c>
      <c r="H63" s="21">
        <v>25</v>
      </c>
      <c r="I63" s="66">
        <v>-11</v>
      </c>
      <c r="J63" s="15">
        <f t="shared" si="5"/>
        <v>14</v>
      </c>
    </row>
    <row r="64" spans="1:10" ht="15">
      <c r="A64" s="152"/>
      <c r="B64" s="82" t="s">
        <v>70</v>
      </c>
      <c r="C64" s="13"/>
      <c r="D64" s="14"/>
      <c r="E64" s="11">
        <v>2223</v>
      </c>
      <c r="F64" s="11">
        <v>5494</v>
      </c>
      <c r="G64" s="14" t="s">
        <v>67</v>
      </c>
      <c r="H64" s="21">
        <v>5</v>
      </c>
      <c r="I64" s="66">
        <v>-5</v>
      </c>
      <c r="J64" s="15">
        <f t="shared" si="5"/>
        <v>0</v>
      </c>
    </row>
    <row r="65" spans="1:10" ht="15">
      <c r="A65" s="152"/>
      <c r="B65" s="82" t="s">
        <v>93</v>
      </c>
      <c r="C65" s="13"/>
      <c r="D65" s="14"/>
      <c r="E65" s="11">
        <v>2223</v>
      </c>
      <c r="F65" s="11">
        <v>5169</v>
      </c>
      <c r="G65" s="14" t="s">
        <v>67</v>
      </c>
      <c r="H65" s="21">
        <v>30</v>
      </c>
      <c r="I65" s="66">
        <v>-10</v>
      </c>
      <c r="J65" s="15">
        <f>H65+I65</f>
        <v>20</v>
      </c>
    </row>
    <row r="66" spans="1:10" ht="15">
      <c r="A66" s="152"/>
      <c r="B66" s="4" t="s">
        <v>94</v>
      </c>
      <c r="C66" s="13"/>
      <c r="D66" s="14"/>
      <c r="E66" s="11">
        <v>2223</v>
      </c>
      <c r="F66" s="11">
        <v>5175</v>
      </c>
      <c r="G66" s="14">
        <v>5207</v>
      </c>
      <c r="H66" s="21">
        <v>5</v>
      </c>
      <c r="I66" s="66">
        <v>-4</v>
      </c>
      <c r="J66" s="15">
        <f>H66+I66</f>
        <v>1</v>
      </c>
    </row>
    <row r="67" spans="1:10" ht="15">
      <c r="A67" s="152"/>
      <c r="B67" s="82" t="s">
        <v>69</v>
      </c>
      <c r="C67" s="13"/>
      <c r="D67" s="14"/>
      <c r="E67" s="11">
        <v>2223</v>
      </c>
      <c r="F67" s="11">
        <v>5494</v>
      </c>
      <c r="G67" s="14"/>
      <c r="H67" s="21">
        <v>13</v>
      </c>
      <c r="I67" s="66">
        <v>-13</v>
      </c>
      <c r="J67" s="15">
        <f t="shared" si="5"/>
        <v>0</v>
      </c>
    </row>
    <row r="68" spans="1:10" ht="15">
      <c r="A68" s="152"/>
      <c r="B68" s="117" t="s">
        <v>95</v>
      </c>
      <c r="C68" s="88" t="s">
        <v>38</v>
      </c>
      <c r="D68" s="89"/>
      <c r="E68" s="90">
        <v>2223</v>
      </c>
      <c r="F68" s="90">
        <v>5194</v>
      </c>
      <c r="G68" s="89" t="s">
        <v>68</v>
      </c>
      <c r="H68" s="118">
        <v>0</v>
      </c>
      <c r="I68" s="92">
        <v>66</v>
      </c>
      <c r="J68" s="91">
        <f t="shared" si="5"/>
        <v>66</v>
      </c>
    </row>
    <row r="69" spans="1:10" ht="15">
      <c r="A69" s="132" t="s">
        <v>82</v>
      </c>
      <c r="B69" s="112" t="s">
        <v>50</v>
      </c>
      <c r="C69" s="113"/>
      <c r="D69" s="114"/>
      <c r="E69" s="115">
        <v>5311</v>
      </c>
      <c r="F69" s="115">
        <v>5171</v>
      </c>
      <c r="G69" s="114" t="s">
        <v>49</v>
      </c>
      <c r="H69" s="102">
        <v>220</v>
      </c>
      <c r="I69" s="116">
        <v>2070</v>
      </c>
      <c r="J69" s="102">
        <f t="shared" si="5"/>
        <v>2290</v>
      </c>
    </row>
    <row r="70" spans="1:10" ht="15">
      <c r="A70" s="150" t="s">
        <v>83</v>
      </c>
      <c r="B70" s="12" t="s">
        <v>86</v>
      </c>
      <c r="C70" s="13"/>
      <c r="D70" s="14"/>
      <c r="E70" s="11">
        <v>3314</v>
      </c>
      <c r="F70" s="11">
        <v>5011</v>
      </c>
      <c r="G70" s="14" t="s">
        <v>84</v>
      </c>
      <c r="H70" s="21">
        <v>1140</v>
      </c>
      <c r="I70" s="16">
        <v>-2</v>
      </c>
      <c r="J70" s="21">
        <f t="shared" si="5"/>
        <v>1138</v>
      </c>
    </row>
    <row r="71" spans="1:10" ht="15">
      <c r="A71" s="151"/>
      <c r="B71" s="93" t="s">
        <v>102</v>
      </c>
      <c r="C71" s="88" t="s">
        <v>38</v>
      </c>
      <c r="D71" s="89"/>
      <c r="E71" s="90">
        <v>3314</v>
      </c>
      <c r="F71" s="90">
        <v>5424</v>
      </c>
      <c r="G71" s="89" t="s">
        <v>84</v>
      </c>
      <c r="H71" s="118">
        <v>0</v>
      </c>
      <c r="I71" s="120">
        <v>2</v>
      </c>
      <c r="J71" s="118">
        <f t="shared" si="5"/>
        <v>2</v>
      </c>
    </row>
    <row r="72" spans="1:10" s="25" customFormat="1" ht="15">
      <c r="A72" s="150" t="s">
        <v>100</v>
      </c>
      <c r="B72" s="12" t="s">
        <v>103</v>
      </c>
      <c r="C72" s="13"/>
      <c r="D72" s="14"/>
      <c r="E72" s="11">
        <v>6112</v>
      </c>
      <c r="F72" s="11">
        <v>5901</v>
      </c>
      <c r="G72" s="14" t="s">
        <v>99</v>
      </c>
      <c r="H72" s="21">
        <v>42.5</v>
      </c>
      <c r="I72" s="16">
        <v>-13</v>
      </c>
      <c r="J72" s="21">
        <f>H72+I72</f>
        <v>29.5</v>
      </c>
    </row>
    <row r="73" spans="1:10" ht="15">
      <c r="A73" s="152"/>
      <c r="B73" s="12" t="s">
        <v>106</v>
      </c>
      <c r="C73" s="13"/>
      <c r="D73" s="14"/>
      <c r="E73" s="11">
        <v>3421</v>
      </c>
      <c r="F73" s="11">
        <v>5222</v>
      </c>
      <c r="G73" s="14" t="s">
        <v>105</v>
      </c>
      <c r="H73" s="21">
        <v>45.4</v>
      </c>
      <c r="I73" s="16">
        <v>5</v>
      </c>
      <c r="J73" s="21">
        <f t="shared" si="5"/>
        <v>50.4</v>
      </c>
    </row>
    <row r="74" spans="1:10" ht="15">
      <c r="A74" s="152"/>
      <c r="B74" s="12" t="s">
        <v>150</v>
      </c>
      <c r="C74" s="13"/>
      <c r="D74" s="14"/>
      <c r="E74" s="11">
        <v>3419</v>
      </c>
      <c r="F74" s="11">
        <v>5222</v>
      </c>
      <c r="G74" s="14" t="s">
        <v>107</v>
      </c>
      <c r="H74" s="21">
        <v>5</v>
      </c>
      <c r="I74" s="16">
        <v>5</v>
      </c>
      <c r="J74" s="21">
        <f t="shared" si="5"/>
        <v>10</v>
      </c>
    </row>
    <row r="75" spans="1:10" ht="15">
      <c r="A75" s="151"/>
      <c r="B75" s="12" t="s">
        <v>104</v>
      </c>
      <c r="C75" s="13"/>
      <c r="D75" s="14"/>
      <c r="E75" s="11">
        <v>3419</v>
      </c>
      <c r="F75" s="11">
        <v>5222</v>
      </c>
      <c r="G75" s="14" t="s">
        <v>101</v>
      </c>
      <c r="H75" s="21">
        <v>15</v>
      </c>
      <c r="I75" s="16">
        <v>3</v>
      </c>
      <c r="J75" s="21">
        <f t="shared" si="5"/>
        <v>18</v>
      </c>
    </row>
    <row r="76" spans="1:10" ht="15">
      <c r="A76" s="150" t="s">
        <v>108</v>
      </c>
      <c r="B76" s="12" t="s">
        <v>152</v>
      </c>
      <c r="C76" s="13"/>
      <c r="D76" s="14"/>
      <c r="E76" s="11">
        <v>3612</v>
      </c>
      <c r="F76" s="11">
        <v>5021</v>
      </c>
      <c r="G76" s="14" t="s">
        <v>109</v>
      </c>
      <c r="H76" s="21">
        <v>118</v>
      </c>
      <c r="I76" s="16">
        <v>-25</v>
      </c>
      <c r="J76" s="21">
        <f t="shared" si="5"/>
        <v>93</v>
      </c>
    </row>
    <row r="77" spans="1:10" ht="15">
      <c r="A77" s="152"/>
      <c r="B77" s="93" t="s">
        <v>151</v>
      </c>
      <c r="C77" s="88" t="s">
        <v>38</v>
      </c>
      <c r="D77" s="89"/>
      <c r="E77" s="90">
        <v>3612</v>
      </c>
      <c r="F77" s="90">
        <v>5031</v>
      </c>
      <c r="G77" s="89" t="s">
        <v>109</v>
      </c>
      <c r="H77" s="118">
        <v>0</v>
      </c>
      <c r="I77" s="120">
        <v>18</v>
      </c>
      <c r="J77" s="118">
        <f t="shared" si="5"/>
        <v>18</v>
      </c>
    </row>
    <row r="78" spans="1:10" ht="15">
      <c r="A78" s="151"/>
      <c r="B78" s="93" t="s">
        <v>151</v>
      </c>
      <c r="C78" s="88" t="s">
        <v>38</v>
      </c>
      <c r="D78" s="89"/>
      <c r="E78" s="90">
        <v>3612</v>
      </c>
      <c r="F78" s="90">
        <v>5032</v>
      </c>
      <c r="G78" s="89" t="s">
        <v>109</v>
      </c>
      <c r="H78" s="118">
        <v>0</v>
      </c>
      <c r="I78" s="120">
        <v>7</v>
      </c>
      <c r="J78" s="118">
        <f t="shared" si="5"/>
        <v>7</v>
      </c>
    </row>
    <row r="79" spans="1:10" ht="15">
      <c r="A79" s="150" t="s">
        <v>115</v>
      </c>
      <c r="B79" s="12" t="s">
        <v>110</v>
      </c>
      <c r="C79" s="13"/>
      <c r="D79" s="14"/>
      <c r="E79" s="11">
        <v>6171</v>
      </c>
      <c r="F79" s="11">
        <v>5167</v>
      </c>
      <c r="G79" s="14"/>
      <c r="H79" s="21">
        <v>660</v>
      </c>
      <c r="I79" s="16">
        <v>150</v>
      </c>
      <c r="J79" s="21">
        <f t="shared" si="5"/>
        <v>810</v>
      </c>
    </row>
    <row r="80" spans="1:10" ht="15">
      <c r="A80" s="152"/>
      <c r="B80" s="12" t="s">
        <v>111</v>
      </c>
      <c r="C80" s="13"/>
      <c r="D80" s="14"/>
      <c r="E80" s="11">
        <v>6171</v>
      </c>
      <c r="F80" s="11">
        <v>5176</v>
      </c>
      <c r="G80" s="14"/>
      <c r="H80" s="21">
        <v>55</v>
      </c>
      <c r="I80" s="16">
        <v>-20</v>
      </c>
      <c r="J80" s="21">
        <f t="shared" si="5"/>
        <v>35</v>
      </c>
    </row>
    <row r="81" spans="1:10" ht="15">
      <c r="A81" s="152"/>
      <c r="B81" s="12" t="s">
        <v>110</v>
      </c>
      <c r="C81" s="13"/>
      <c r="D81" s="14"/>
      <c r="E81" s="11">
        <v>6112</v>
      </c>
      <c r="F81" s="11">
        <v>5167</v>
      </c>
      <c r="G81" s="14"/>
      <c r="H81" s="21">
        <v>22</v>
      </c>
      <c r="I81" s="16">
        <v>10</v>
      </c>
      <c r="J81" s="21">
        <f t="shared" si="5"/>
        <v>32</v>
      </c>
    </row>
    <row r="82" spans="1:10" ht="15">
      <c r="A82" s="152"/>
      <c r="B82" s="12" t="s">
        <v>120</v>
      </c>
      <c r="C82" s="13"/>
      <c r="D82" s="14"/>
      <c r="E82" s="11">
        <v>6112</v>
      </c>
      <c r="F82" s="11">
        <v>5176</v>
      </c>
      <c r="G82" s="14"/>
      <c r="H82" s="21">
        <v>32</v>
      </c>
      <c r="I82" s="16">
        <v>-10</v>
      </c>
      <c r="J82" s="21">
        <f t="shared" si="5"/>
        <v>22</v>
      </c>
    </row>
    <row r="83" spans="1:10" ht="15">
      <c r="A83" s="152"/>
      <c r="B83" s="12" t="s">
        <v>122</v>
      </c>
      <c r="C83" s="13"/>
      <c r="D83" s="14"/>
      <c r="E83" s="11">
        <v>6171</v>
      </c>
      <c r="F83" s="11">
        <v>5011</v>
      </c>
      <c r="G83" s="14"/>
      <c r="H83" s="21">
        <v>57922</v>
      </c>
      <c r="I83" s="16">
        <v>-30</v>
      </c>
      <c r="J83" s="21">
        <f t="shared" si="5"/>
        <v>57892</v>
      </c>
    </row>
    <row r="84" spans="1:10" ht="15">
      <c r="A84" s="152"/>
      <c r="B84" s="12" t="s">
        <v>112</v>
      </c>
      <c r="C84" s="13"/>
      <c r="D84" s="14"/>
      <c r="E84" s="11">
        <v>6171</v>
      </c>
      <c r="F84" s="11">
        <v>5169</v>
      </c>
      <c r="G84" s="14"/>
      <c r="H84" s="21">
        <v>6159</v>
      </c>
      <c r="I84" s="16">
        <v>-50</v>
      </c>
      <c r="J84" s="21">
        <f t="shared" si="5"/>
        <v>6109</v>
      </c>
    </row>
    <row r="85" spans="1:10" ht="15">
      <c r="A85" s="152"/>
      <c r="B85" s="12" t="s">
        <v>113</v>
      </c>
      <c r="C85" s="13"/>
      <c r="D85" s="14"/>
      <c r="E85" s="11">
        <v>6171</v>
      </c>
      <c r="F85" s="11">
        <v>5021</v>
      </c>
      <c r="G85" s="14"/>
      <c r="H85" s="21">
        <v>250</v>
      </c>
      <c r="I85" s="16">
        <v>-50</v>
      </c>
      <c r="J85" s="21">
        <f t="shared" si="5"/>
        <v>200</v>
      </c>
    </row>
    <row r="86" spans="1:10" ht="15">
      <c r="A86" s="152"/>
      <c r="B86" s="93" t="s">
        <v>121</v>
      </c>
      <c r="C86" s="88" t="s">
        <v>38</v>
      </c>
      <c r="D86" s="89"/>
      <c r="E86" s="90">
        <v>6112</v>
      </c>
      <c r="F86" s="90">
        <v>5024</v>
      </c>
      <c r="G86" s="89"/>
      <c r="H86" s="118">
        <v>0</v>
      </c>
      <c r="I86" s="120">
        <v>285.25</v>
      </c>
      <c r="J86" s="118">
        <f t="shared" si="5"/>
        <v>285.25</v>
      </c>
    </row>
    <row r="87" spans="1:10" ht="15">
      <c r="A87" s="151"/>
      <c r="B87" s="12" t="s">
        <v>114</v>
      </c>
      <c r="C87" s="13"/>
      <c r="D87" s="14"/>
      <c r="E87" s="11">
        <v>6171</v>
      </c>
      <c r="F87" s="11">
        <v>5011</v>
      </c>
      <c r="G87" s="14"/>
      <c r="H87" s="21">
        <v>57892</v>
      </c>
      <c r="I87" s="16">
        <v>-285.25</v>
      </c>
      <c r="J87" s="21">
        <f t="shared" si="5"/>
        <v>57606.75</v>
      </c>
    </row>
    <row r="88" spans="1:10" ht="15">
      <c r="A88" s="150" t="s">
        <v>132</v>
      </c>
      <c r="B88" s="12" t="s">
        <v>146</v>
      </c>
      <c r="C88" s="13"/>
      <c r="D88" s="11"/>
      <c r="E88" s="11">
        <v>2219</v>
      </c>
      <c r="F88" s="11">
        <v>5171</v>
      </c>
      <c r="G88" s="14" t="s">
        <v>127</v>
      </c>
      <c r="H88" s="17">
        <v>1220</v>
      </c>
      <c r="I88" s="84">
        <v>-595</v>
      </c>
      <c r="J88" s="21">
        <f>H88+I88</f>
        <v>625</v>
      </c>
    </row>
    <row r="89" spans="1:10" ht="15">
      <c r="A89" s="152"/>
      <c r="B89" s="12" t="s">
        <v>131</v>
      </c>
      <c r="C89" s="13"/>
      <c r="D89" s="11"/>
      <c r="E89" s="11">
        <v>2219</v>
      </c>
      <c r="F89" s="11">
        <v>5171</v>
      </c>
      <c r="G89" s="14" t="s">
        <v>129</v>
      </c>
      <c r="H89" s="17">
        <v>550</v>
      </c>
      <c r="I89" s="84">
        <v>20</v>
      </c>
      <c r="J89" s="21">
        <f>H89+I89</f>
        <v>570</v>
      </c>
    </row>
    <row r="90" spans="1:10" ht="15">
      <c r="A90" s="152"/>
      <c r="B90" s="12" t="s">
        <v>142</v>
      </c>
      <c r="C90" s="13"/>
      <c r="D90" s="14"/>
      <c r="E90" s="11">
        <v>3113</v>
      </c>
      <c r="F90" s="11">
        <v>5171</v>
      </c>
      <c r="G90" s="14" t="s">
        <v>137</v>
      </c>
      <c r="H90" s="21">
        <v>46</v>
      </c>
      <c r="I90" s="16">
        <v>-46</v>
      </c>
      <c r="J90" s="21">
        <f aca="true" t="shared" si="6" ref="J90:J92">H90+I90</f>
        <v>0</v>
      </c>
    </row>
    <row r="91" spans="1:10" ht="15">
      <c r="A91" s="152"/>
      <c r="B91" s="12" t="s">
        <v>141</v>
      </c>
      <c r="C91" s="13"/>
      <c r="D91" s="14"/>
      <c r="E91" s="11">
        <v>3113</v>
      </c>
      <c r="F91" s="11">
        <v>5171</v>
      </c>
      <c r="G91" s="14" t="s">
        <v>138</v>
      </c>
      <c r="H91" s="21">
        <v>80</v>
      </c>
      <c r="I91" s="16">
        <v>-80</v>
      </c>
      <c r="J91" s="21">
        <f t="shared" si="6"/>
        <v>0</v>
      </c>
    </row>
    <row r="92" spans="1:10" ht="15">
      <c r="A92" s="152"/>
      <c r="B92" s="12" t="s">
        <v>140</v>
      </c>
      <c r="C92" s="13"/>
      <c r="D92" s="14"/>
      <c r="E92" s="11">
        <v>2212</v>
      </c>
      <c r="F92" s="11">
        <v>5171</v>
      </c>
      <c r="G92" s="14" t="s">
        <v>139</v>
      </c>
      <c r="H92" s="21">
        <v>450</v>
      </c>
      <c r="I92" s="16">
        <v>-174</v>
      </c>
      <c r="J92" s="21">
        <f t="shared" si="6"/>
        <v>276</v>
      </c>
    </row>
    <row r="93" spans="1:10" ht="15">
      <c r="A93" s="152"/>
      <c r="B93" s="18" t="s">
        <v>133</v>
      </c>
      <c r="C93" s="19"/>
      <c r="D93" s="19"/>
      <c r="E93" s="19">
        <v>2219</v>
      </c>
      <c r="F93" s="19">
        <v>5171</v>
      </c>
      <c r="G93" s="19">
        <v>6126</v>
      </c>
      <c r="H93" s="17">
        <v>1300</v>
      </c>
      <c r="I93" s="84">
        <v>-71</v>
      </c>
      <c r="J93" s="21">
        <f>H93+I93</f>
        <v>1229</v>
      </c>
    </row>
    <row r="94" spans="1:10" ht="15">
      <c r="A94" s="152"/>
      <c r="B94" s="93" t="s">
        <v>206</v>
      </c>
      <c r="C94" s="88" t="s">
        <v>38</v>
      </c>
      <c r="D94" s="90"/>
      <c r="E94" s="90">
        <v>3113</v>
      </c>
      <c r="F94" s="90">
        <v>5137</v>
      </c>
      <c r="G94" s="90">
        <v>8216</v>
      </c>
      <c r="H94" s="121">
        <v>0</v>
      </c>
      <c r="I94" s="122">
        <v>1180</v>
      </c>
      <c r="J94" s="118">
        <f>H94+I94</f>
        <v>1180</v>
      </c>
    </row>
    <row r="95" spans="1:10" ht="15">
      <c r="A95" s="152"/>
      <c r="B95" s="93" t="s">
        <v>206</v>
      </c>
      <c r="C95" s="88" t="s">
        <v>38</v>
      </c>
      <c r="D95" s="90"/>
      <c r="E95" s="90">
        <v>3113</v>
      </c>
      <c r="F95" s="90">
        <v>5172</v>
      </c>
      <c r="G95" s="90">
        <v>8216</v>
      </c>
      <c r="H95" s="121">
        <v>0</v>
      </c>
      <c r="I95" s="122">
        <v>12</v>
      </c>
      <c r="J95" s="118">
        <f>H95+I95</f>
        <v>12</v>
      </c>
    </row>
    <row r="96" spans="1:10" ht="15">
      <c r="A96" s="151"/>
      <c r="B96" s="18" t="s">
        <v>206</v>
      </c>
      <c r="C96" s="13"/>
      <c r="D96" s="14"/>
      <c r="E96" s="11">
        <v>3113</v>
      </c>
      <c r="F96" s="11">
        <v>5171</v>
      </c>
      <c r="G96" s="14" t="s">
        <v>143</v>
      </c>
      <c r="H96" s="21">
        <v>1126</v>
      </c>
      <c r="I96" s="16">
        <v>-1126</v>
      </c>
      <c r="J96" s="21">
        <f t="shared" si="5"/>
        <v>0</v>
      </c>
    </row>
    <row r="97" spans="1:10" ht="15">
      <c r="A97" s="149" t="s">
        <v>186</v>
      </c>
      <c r="B97" s="139" t="s">
        <v>205</v>
      </c>
      <c r="C97" s="88" t="s">
        <v>38</v>
      </c>
      <c r="D97" s="93"/>
      <c r="E97" s="140">
        <v>3113</v>
      </c>
      <c r="F97" s="140">
        <v>5137</v>
      </c>
      <c r="G97" s="141" t="s">
        <v>174</v>
      </c>
      <c r="H97" s="118">
        <v>0</v>
      </c>
      <c r="I97" s="120">
        <v>1240</v>
      </c>
      <c r="J97" s="121">
        <f>H97+I97</f>
        <v>1240</v>
      </c>
    </row>
    <row r="98" spans="1:10" ht="15">
      <c r="A98" s="149"/>
      <c r="B98" s="130" t="s">
        <v>205</v>
      </c>
      <c r="C98" s="13"/>
      <c r="D98" s="14"/>
      <c r="E98" s="128">
        <v>3113</v>
      </c>
      <c r="F98" s="128">
        <v>5169</v>
      </c>
      <c r="G98" s="129" t="s">
        <v>174</v>
      </c>
      <c r="H98" s="21">
        <v>1628.7</v>
      </c>
      <c r="I98" s="16">
        <v>-1240.2</v>
      </c>
      <c r="J98" s="17">
        <f>H98+I98</f>
        <v>388.5</v>
      </c>
    </row>
    <row r="99" spans="1:10" ht="15">
      <c r="A99" s="149" t="s">
        <v>187</v>
      </c>
      <c r="B99" s="130" t="s">
        <v>185</v>
      </c>
      <c r="C99" s="13"/>
      <c r="D99" s="14"/>
      <c r="E99" s="128">
        <v>3412</v>
      </c>
      <c r="F99" s="128">
        <v>5169</v>
      </c>
      <c r="G99" s="129" t="s">
        <v>176</v>
      </c>
      <c r="H99" s="21">
        <v>2759</v>
      </c>
      <c r="I99" s="16">
        <v>-500</v>
      </c>
      <c r="J99" s="17">
        <f aca="true" t="shared" si="7" ref="J99:J106">H99+I99</f>
        <v>2259</v>
      </c>
    </row>
    <row r="100" spans="1:10" ht="15">
      <c r="A100" s="149"/>
      <c r="B100" s="130" t="s">
        <v>177</v>
      </c>
      <c r="C100" s="13"/>
      <c r="D100" s="14"/>
      <c r="E100" s="128">
        <v>3412</v>
      </c>
      <c r="F100" s="128">
        <v>5137</v>
      </c>
      <c r="G100" s="129" t="s">
        <v>176</v>
      </c>
      <c r="H100" s="21">
        <v>350</v>
      </c>
      <c r="I100" s="16">
        <v>350</v>
      </c>
      <c r="J100" s="17">
        <f t="shared" si="7"/>
        <v>700</v>
      </c>
    </row>
    <row r="101" spans="1:10" ht="15">
      <c r="A101" s="149"/>
      <c r="B101" s="130" t="s">
        <v>178</v>
      </c>
      <c r="C101" s="13"/>
      <c r="D101" s="14"/>
      <c r="E101" s="128">
        <v>3412</v>
      </c>
      <c r="F101" s="128">
        <v>5171</v>
      </c>
      <c r="G101" s="129" t="s">
        <v>176</v>
      </c>
      <c r="H101" s="21">
        <v>155</v>
      </c>
      <c r="I101" s="16">
        <v>150</v>
      </c>
      <c r="J101" s="17">
        <f t="shared" si="7"/>
        <v>305</v>
      </c>
    </row>
    <row r="102" spans="1:10" ht="15">
      <c r="A102" s="150" t="s">
        <v>193</v>
      </c>
      <c r="B102" s="139" t="s">
        <v>189</v>
      </c>
      <c r="C102" s="88" t="s">
        <v>38</v>
      </c>
      <c r="D102" s="89"/>
      <c r="E102" s="140">
        <v>3113</v>
      </c>
      <c r="F102" s="140">
        <v>5137</v>
      </c>
      <c r="G102" s="141" t="s">
        <v>188</v>
      </c>
      <c r="H102" s="118">
        <v>0</v>
      </c>
      <c r="I102" s="120">
        <v>1296</v>
      </c>
      <c r="J102" s="121">
        <f t="shared" si="7"/>
        <v>1296</v>
      </c>
    </row>
    <row r="103" spans="1:10" ht="15">
      <c r="A103" s="152"/>
      <c r="B103" s="139" t="s">
        <v>189</v>
      </c>
      <c r="C103" s="88" t="s">
        <v>38</v>
      </c>
      <c r="D103" s="89"/>
      <c r="E103" s="140">
        <v>3113</v>
      </c>
      <c r="F103" s="140">
        <v>5172</v>
      </c>
      <c r="G103" s="141" t="s">
        <v>188</v>
      </c>
      <c r="H103" s="118">
        <v>0</v>
      </c>
      <c r="I103" s="120">
        <v>11.5</v>
      </c>
      <c r="J103" s="121">
        <f t="shared" si="7"/>
        <v>11.5</v>
      </c>
    </row>
    <row r="104" spans="1:10" ht="15">
      <c r="A104" s="151"/>
      <c r="B104" s="136" t="s">
        <v>190</v>
      </c>
      <c r="C104" s="13"/>
      <c r="D104" s="14"/>
      <c r="E104" s="128">
        <v>3113</v>
      </c>
      <c r="F104" s="128">
        <v>5171</v>
      </c>
      <c r="G104" s="129" t="s">
        <v>188</v>
      </c>
      <c r="H104" s="21">
        <v>1526.9</v>
      </c>
      <c r="I104" s="16">
        <v>-1526.9</v>
      </c>
      <c r="J104" s="17">
        <f t="shared" si="7"/>
        <v>0</v>
      </c>
    </row>
    <row r="105" spans="1:10" ht="15">
      <c r="A105" s="149" t="s">
        <v>215</v>
      </c>
      <c r="B105" s="142" t="s">
        <v>212</v>
      </c>
      <c r="C105" s="88" t="s">
        <v>38</v>
      </c>
      <c r="D105" s="89"/>
      <c r="E105" s="140">
        <v>3113</v>
      </c>
      <c r="F105" s="140">
        <v>5172</v>
      </c>
      <c r="G105" s="141" t="s">
        <v>209</v>
      </c>
      <c r="H105" s="118">
        <v>0</v>
      </c>
      <c r="I105" s="120">
        <v>12.3</v>
      </c>
      <c r="J105" s="121">
        <f t="shared" si="7"/>
        <v>12.3</v>
      </c>
    </row>
    <row r="106" spans="1:10" ht="15">
      <c r="A106" s="149"/>
      <c r="B106" s="136" t="s">
        <v>214</v>
      </c>
      <c r="C106" s="13"/>
      <c r="D106" s="14"/>
      <c r="E106" s="128">
        <v>3113</v>
      </c>
      <c r="F106" s="128">
        <v>5137</v>
      </c>
      <c r="G106" s="129" t="s">
        <v>209</v>
      </c>
      <c r="H106" s="21">
        <v>1922.5</v>
      </c>
      <c r="I106" s="16">
        <v>-472.4</v>
      </c>
      <c r="J106" s="17">
        <f t="shared" si="7"/>
        <v>1450.1</v>
      </c>
    </row>
    <row r="107" spans="1:10" ht="15">
      <c r="A107" s="34"/>
      <c r="B107" s="42"/>
      <c r="C107" s="62"/>
      <c r="D107" s="62"/>
      <c r="E107" s="159" t="s">
        <v>21</v>
      </c>
      <c r="F107" s="160"/>
      <c r="G107" s="161"/>
      <c r="H107" s="63">
        <f>SUM(H33:H106)</f>
        <v>141429.9</v>
      </c>
      <c r="I107" s="63">
        <f aca="true" t="shared" si="8" ref="I107:J107">SUM(I33:I106)</f>
        <v>510.30000000000007</v>
      </c>
      <c r="J107" s="63">
        <f t="shared" si="8"/>
        <v>141940.19999999998</v>
      </c>
    </row>
    <row r="108" spans="1:10" ht="15">
      <c r="A108" s="78" t="s">
        <v>22</v>
      </c>
      <c r="B108" s="34"/>
      <c r="C108" s="35"/>
      <c r="D108" s="35"/>
      <c r="E108" s="36"/>
      <c r="F108" s="34"/>
      <c r="G108" s="34"/>
      <c r="H108" s="37"/>
      <c r="I108" s="37"/>
      <c r="J108" s="41"/>
    </row>
    <row r="109" spans="1:10" ht="15">
      <c r="A109" s="131" t="s">
        <v>13</v>
      </c>
      <c r="B109" s="12" t="s">
        <v>51</v>
      </c>
      <c r="C109" s="13"/>
      <c r="D109" s="14"/>
      <c r="E109" s="11">
        <v>5311</v>
      </c>
      <c r="F109" s="11">
        <v>6122</v>
      </c>
      <c r="G109" s="14" t="s">
        <v>49</v>
      </c>
      <c r="H109" s="21">
        <v>2070</v>
      </c>
      <c r="I109" s="16">
        <v>-2070</v>
      </c>
      <c r="J109" s="21">
        <f>H109+I109</f>
        <v>0</v>
      </c>
    </row>
    <row r="110" spans="1:10" ht="15">
      <c r="A110" s="150" t="s">
        <v>14</v>
      </c>
      <c r="B110" s="12" t="s">
        <v>125</v>
      </c>
      <c r="C110" s="13"/>
      <c r="D110" s="11"/>
      <c r="E110" s="11">
        <v>3412</v>
      </c>
      <c r="F110" s="11">
        <v>6122</v>
      </c>
      <c r="G110" s="14" t="s">
        <v>124</v>
      </c>
      <c r="H110" s="17">
        <v>240</v>
      </c>
      <c r="I110" s="84">
        <v>-18</v>
      </c>
      <c r="J110" s="21">
        <f>H110+I110</f>
        <v>222</v>
      </c>
    </row>
    <row r="111" spans="1:10" ht="15">
      <c r="A111" s="152"/>
      <c r="B111" s="12" t="s">
        <v>126</v>
      </c>
      <c r="C111" s="13"/>
      <c r="D111" s="11"/>
      <c r="E111" s="11">
        <v>3412</v>
      </c>
      <c r="F111" s="11">
        <v>6121</v>
      </c>
      <c r="G111" s="14" t="s">
        <v>124</v>
      </c>
      <c r="H111" s="17">
        <v>90</v>
      </c>
      <c r="I111" s="84">
        <v>18</v>
      </c>
      <c r="J111" s="21">
        <f aca="true" t="shared" si="9" ref="J111">H111+I111</f>
        <v>108</v>
      </c>
    </row>
    <row r="112" spans="1:10" ht="12.95" customHeight="1">
      <c r="A112" s="152"/>
      <c r="B112" s="93" t="s">
        <v>145</v>
      </c>
      <c r="C112" s="88" t="s">
        <v>38</v>
      </c>
      <c r="D112" s="90"/>
      <c r="E112" s="90">
        <v>2219</v>
      </c>
      <c r="F112" s="90">
        <v>6121</v>
      </c>
      <c r="G112" s="89" t="s">
        <v>130</v>
      </c>
      <c r="H112" s="121">
        <v>0</v>
      </c>
      <c r="I112" s="122">
        <v>400</v>
      </c>
      <c r="J112" s="118">
        <f>H112+I112</f>
        <v>400</v>
      </c>
    </row>
    <row r="113" spans="1:10" ht="12.95" customHeight="1">
      <c r="A113" s="152"/>
      <c r="B113" s="12" t="s">
        <v>147</v>
      </c>
      <c r="C113" s="13"/>
      <c r="D113" s="11"/>
      <c r="E113" s="11">
        <v>2219</v>
      </c>
      <c r="F113" s="11">
        <v>6121</v>
      </c>
      <c r="G113" s="14" t="s">
        <v>128</v>
      </c>
      <c r="H113" s="17">
        <v>1673</v>
      </c>
      <c r="I113" s="84">
        <v>175</v>
      </c>
      <c r="J113" s="21">
        <f>H113+I113</f>
        <v>1848</v>
      </c>
    </row>
    <row r="114" spans="1:10" ht="12.95" customHeight="1">
      <c r="A114" s="152"/>
      <c r="B114" s="93" t="s">
        <v>136</v>
      </c>
      <c r="C114" s="88" t="s">
        <v>38</v>
      </c>
      <c r="D114" s="90"/>
      <c r="E114" s="90">
        <v>3113</v>
      </c>
      <c r="F114" s="90">
        <v>6121</v>
      </c>
      <c r="G114" s="90">
        <v>4165</v>
      </c>
      <c r="H114" s="121">
        <v>0</v>
      </c>
      <c r="I114" s="122">
        <v>300</v>
      </c>
      <c r="J114" s="118">
        <f>H114+I114</f>
        <v>300</v>
      </c>
    </row>
    <row r="115" spans="1:10" ht="12.95" customHeight="1">
      <c r="A115" s="152"/>
      <c r="B115" s="18" t="s">
        <v>148</v>
      </c>
      <c r="C115" s="19"/>
      <c r="D115" s="19"/>
      <c r="E115" s="19">
        <v>3612</v>
      </c>
      <c r="F115" s="19">
        <v>6121</v>
      </c>
      <c r="G115" s="19">
        <v>8245</v>
      </c>
      <c r="H115" s="39">
        <v>1200</v>
      </c>
      <c r="I115" s="40">
        <v>-300</v>
      </c>
      <c r="J115" s="21">
        <f aca="true" t="shared" si="10" ref="J115:J118">H115+I115</f>
        <v>900</v>
      </c>
    </row>
    <row r="116" spans="1:10" ht="12.95" customHeight="1">
      <c r="A116" s="152"/>
      <c r="B116" s="18" t="s">
        <v>149</v>
      </c>
      <c r="C116" s="19"/>
      <c r="D116" s="19"/>
      <c r="E116" s="19">
        <v>5311</v>
      </c>
      <c r="F116" s="19">
        <v>6121</v>
      </c>
      <c r="G116" s="19">
        <v>9319</v>
      </c>
      <c r="H116" s="39">
        <v>11770</v>
      </c>
      <c r="I116" s="40">
        <v>300</v>
      </c>
      <c r="J116" s="21">
        <f t="shared" si="10"/>
        <v>12070</v>
      </c>
    </row>
    <row r="117" spans="1:10" ht="12.95" customHeight="1">
      <c r="A117" s="152"/>
      <c r="B117" s="93" t="s">
        <v>207</v>
      </c>
      <c r="C117" s="88" t="s">
        <v>38</v>
      </c>
      <c r="D117" s="90"/>
      <c r="E117" s="90">
        <v>3113</v>
      </c>
      <c r="F117" s="90">
        <v>6122</v>
      </c>
      <c r="G117" s="89" t="s">
        <v>143</v>
      </c>
      <c r="H117" s="121">
        <v>0</v>
      </c>
      <c r="I117" s="122">
        <v>425</v>
      </c>
      <c r="J117" s="118">
        <f t="shared" si="10"/>
        <v>425</v>
      </c>
    </row>
    <row r="118" spans="1:10" ht="12.95" customHeight="1">
      <c r="A118" s="152"/>
      <c r="B118" s="18" t="s">
        <v>208</v>
      </c>
      <c r="C118" s="18"/>
      <c r="D118" s="18"/>
      <c r="E118" s="19">
        <v>3113</v>
      </c>
      <c r="F118" s="19">
        <v>6121</v>
      </c>
      <c r="G118" s="19">
        <v>8216</v>
      </c>
      <c r="H118" s="39">
        <v>621</v>
      </c>
      <c r="I118" s="84">
        <v>-491</v>
      </c>
      <c r="J118" s="21">
        <f t="shared" si="10"/>
        <v>130</v>
      </c>
    </row>
    <row r="119" spans="1:10" ht="12.95" customHeight="1">
      <c r="A119" s="151"/>
      <c r="B119" s="12" t="s">
        <v>135</v>
      </c>
      <c r="C119" s="13"/>
      <c r="D119" s="14"/>
      <c r="E119" s="11">
        <v>2333</v>
      </c>
      <c r="F119" s="11">
        <v>6121</v>
      </c>
      <c r="G119" s="14" t="s">
        <v>134</v>
      </c>
      <c r="H119" s="21">
        <v>134</v>
      </c>
      <c r="I119" s="16">
        <v>71</v>
      </c>
      <c r="J119" s="21">
        <f>H119+I119</f>
        <v>205</v>
      </c>
    </row>
    <row r="120" spans="1:10" ht="12.95" customHeight="1">
      <c r="A120" s="149" t="s">
        <v>15</v>
      </c>
      <c r="B120" s="143" t="s">
        <v>204</v>
      </c>
      <c r="C120" s="88" t="s">
        <v>38</v>
      </c>
      <c r="D120" s="89"/>
      <c r="E120" s="140">
        <v>3632</v>
      </c>
      <c r="F120" s="140">
        <v>6121</v>
      </c>
      <c r="G120" s="140">
        <v>9307</v>
      </c>
      <c r="H120" s="118">
        <v>0</v>
      </c>
      <c r="I120" s="120">
        <v>235.55</v>
      </c>
      <c r="J120" s="121">
        <f aca="true" t="shared" si="11" ref="J120">H120+I120</f>
        <v>235.55</v>
      </c>
    </row>
    <row r="121" spans="1:10" ht="12.95" customHeight="1">
      <c r="A121" s="149"/>
      <c r="B121" s="125" t="s">
        <v>203</v>
      </c>
      <c r="C121" s="13"/>
      <c r="D121" s="11"/>
      <c r="E121" s="124">
        <v>3632</v>
      </c>
      <c r="F121" s="124">
        <v>6122</v>
      </c>
      <c r="G121" s="124">
        <v>9307</v>
      </c>
      <c r="H121" s="21">
        <v>90</v>
      </c>
      <c r="I121" s="16">
        <v>-65.55</v>
      </c>
      <c r="J121" s="17">
        <f>H121+I121</f>
        <v>24.450000000000003</v>
      </c>
    </row>
    <row r="122" spans="1:10" ht="12.95" customHeight="1">
      <c r="A122" s="149"/>
      <c r="B122" s="125" t="s">
        <v>202</v>
      </c>
      <c r="C122" s="13"/>
      <c r="D122" s="11"/>
      <c r="E122" s="124">
        <v>2212</v>
      </c>
      <c r="F122" s="124">
        <v>6121</v>
      </c>
      <c r="G122" s="124">
        <v>7123</v>
      </c>
      <c r="H122" s="21">
        <v>400</v>
      </c>
      <c r="I122" s="16">
        <v>-70</v>
      </c>
      <c r="J122" s="17">
        <f aca="true" t="shared" si="12" ref="J122:J133">H122+I122</f>
        <v>330</v>
      </c>
    </row>
    <row r="123" spans="1:10" ht="12.95" customHeight="1">
      <c r="A123" s="149"/>
      <c r="B123" s="4" t="s">
        <v>201</v>
      </c>
      <c r="C123" s="13"/>
      <c r="D123" s="11"/>
      <c r="E123" s="19">
        <v>3421</v>
      </c>
      <c r="F123" s="19">
        <v>6121</v>
      </c>
      <c r="G123" s="19">
        <v>8240</v>
      </c>
      <c r="H123" s="21">
        <v>2800</v>
      </c>
      <c r="I123" s="16">
        <v>-100</v>
      </c>
      <c r="J123" s="17">
        <f t="shared" si="12"/>
        <v>2700</v>
      </c>
    </row>
    <row r="124" spans="1:10" ht="12.95" customHeight="1">
      <c r="A124" s="149" t="s">
        <v>37</v>
      </c>
      <c r="B124" s="125" t="s">
        <v>200</v>
      </c>
      <c r="C124" s="13"/>
      <c r="D124" s="11"/>
      <c r="E124" s="124">
        <v>2212</v>
      </c>
      <c r="F124" s="124">
        <v>6121</v>
      </c>
      <c r="G124" s="124">
        <v>9321</v>
      </c>
      <c r="H124" s="21">
        <v>50</v>
      </c>
      <c r="I124" s="16">
        <v>50</v>
      </c>
      <c r="J124" s="17">
        <f t="shared" si="12"/>
        <v>100</v>
      </c>
    </row>
    <row r="125" spans="1:10" ht="12.95" customHeight="1">
      <c r="A125" s="149"/>
      <c r="B125" s="125" t="s">
        <v>199</v>
      </c>
      <c r="C125" s="13"/>
      <c r="D125" s="11"/>
      <c r="E125" s="124">
        <v>2212</v>
      </c>
      <c r="F125" s="124">
        <v>6121</v>
      </c>
      <c r="G125" s="126" t="s">
        <v>172</v>
      </c>
      <c r="H125" s="21">
        <v>150</v>
      </c>
      <c r="I125" s="16">
        <v>-29</v>
      </c>
      <c r="J125" s="17">
        <f t="shared" si="12"/>
        <v>121</v>
      </c>
    </row>
    <row r="126" spans="1:10" ht="12.95" customHeight="1">
      <c r="A126" s="149"/>
      <c r="B126" s="127" t="s">
        <v>198</v>
      </c>
      <c r="C126" s="11"/>
      <c r="D126" s="11"/>
      <c r="E126" s="124">
        <v>2219</v>
      </c>
      <c r="F126" s="124">
        <v>6121</v>
      </c>
      <c r="G126" s="126" t="s">
        <v>173</v>
      </c>
      <c r="H126" s="21">
        <v>150</v>
      </c>
      <c r="I126" s="16">
        <v>-21</v>
      </c>
      <c r="J126" s="17">
        <f t="shared" si="12"/>
        <v>129</v>
      </c>
    </row>
    <row r="127" spans="1:10" ht="12.95" customHeight="1">
      <c r="A127" s="149" t="s">
        <v>76</v>
      </c>
      <c r="B127" s="146" t="s">
        <v>197</v>
      </c>
      <c r="C127" s="88" t="s">
        <v>38</v>
      </c>
      <c r="D127" s="90"/>
      <c r="E127" s="90">
        <v>3113</v>
      </c>
      <c r="F127" s="90">
        <v>6122</v>
      </c>
      <c r="G127" s="89" t="s">
        <v>174</v>
      </c>
      <c r="H127" s="118">
        <v>0</v>
      </c>
      <c r="I127" s="120">
        <v>181.5</v>
      </c>
      <c r="J127" s="121">
        <f t="shared" si="12"/>
        <v>181.5</v>
      </c>
    </row>
    <row r="128" spans="1:10" ht="12.95" customHeight="1">
      <c r="A128" s="149"/>
      <c r="B128" s="133" t="s">
        <v>196</v>
      </c>
      <c r="C128" s="11"/>
      <c r="D128" s="11"/>
      <c r="E128" s="11">
        <v>3113</v>
      </c>
      <c r="F128" s="11">
        <v>6121</v>
      </c>
      <c r="G128" s="14" t="s">
        <v>174</v>
      </c>
      <c r="H128" s="21">
        <v>199</v>
      </c>
      <c r="I128" s="16">
        <v>-19.3</v>
      </c>
      <c r="J128" s="17">
        <f t="shared" si="12"/>
        <v>179.7</v>
      </c>
    </row>
    <row r="129" spans="1:10" ht="12.95" customHeight="1">
      <c r="A129" s="149"/>
      <c r="B129" s="133" t="s">
        <v>195</v>
      </c>
      <c r="C129" s="13"/>
      <c r="D129" s="11"/>
      <c r="E129" s="11">
        <v>3113</v>
      </c>
      <c r="F129" s="11">
        <v>6121</v>
      </c>
      <c r="G129" s="14" t="s">
        <v>174</v>
      </c>
      <c r="H129" s="21">
        <v>162</v>
      </c>
      <c r="I129" s="16">
        <v>-162</v>
      </c>
      <c r="J129" s="17">
        <f t="shared" si="12"/>
        <v>0</v>
      </c>
    </row>
    <row r="130" spans="1:10" ht="12.95" customHeight="1">
      <c r="A130" s="149" t="s">
        <v>77</v>
      </c>
      <c r="B130" s="139" t="s">
        <v>191</v>
      </c>
      <c r="C130" s="88" t="s">
        <v>38</v>
      </c>
      <c r="D130" s="90"/>
      <c r="E130" s="90">
        <v>3113</v>
      </c>
      <c r="F130" s="90">
        <v>6122</v>
      </c>
      <c r="G130" s="89" t="s">
        <v>188</v>
      </c>
      <c r="H130" s="118">
        <v>0</v>
      </c>
      <c r="I130" s="120">
        <v>367</v>
      </c>
      <c r="J130" s="121">
        <f t="shared" si="12"/>
        <v>367</v>
      </c>
    </row>
    <row r="131" spans="1:10" ht="12.95" customHeight="1">
      <c r="A131" s="149"/>
      <c r="B131" s="130" t="s">
        <v>192</v>
      </c>
      <c r="C131" s="13"/>
      <c r="D131" s="11"/>
      <c r="E131" s="11">
        <v>3113</v>
      </c>
      <c r="F131" s="11">
        <v>6121</v>
      </c>
      <c r="G131" s="14" t="s">
        <v>188</v>
      </c>
      <c r="H131" s="21">
        <v>776</v>
      </c>
      <c r="I131" s="16">
        <v>-147.6</v>
      </c>
      <c r="J131" s="17">
        <f t="shared" si="12"/>
        <v>628.4</v>
      </c>
    </row>
    <row r="132" spans="1:10" ht="12.95" customHeight="1">
      <c r="A132" s="149" t="s">
        <v>82</v>
      </c>
      <c r="B132" s="139" t="s">
        <v>212</v>
      </c>
      <c r="C132" s="88" t="s">
        <v>38</v>
      </c>
      <c r="D132" s="90"/>
      <c r="E132" s="90">
        <v>3113</v>
      </c>
      <c r="F132" s="90">
        <v>6122</v>
      </c>
      <c r="G132" s="89" t="s">
        <v>209</v>
      </c>
      <c r="H132" s="118">
        <v>0</v>
      </c>
      <c r="I132" s="120">
        <v>545</v>
      </c>
      <c r="J132" s="121">
        <f t="shared" si="12"/>
        <v>545</v>
      </c>
    </row>
    <row r="133" spans="1:10" ht="12.95" customHeight="1">
      <c r="A133" s="149"/>
      <c r="B133" s="130" t="s">
        <v>213</v>
      </c>
      <c r="C133" s="13"/>
      <c r="D133" s="11"/>
      <c r="E133" s="11">
        <v>3113</v>
      </c>
      <c r="F133" s="11">
        <v>6121</v>
      </c>
      <c r="G133" s="14" t="s">
        <v>209</v>
      </c>
      <c r="H133" s="21">
        <v>392.7</v>
      </c>
      <c r="I133" s="16">
        <v>650</v>
      </c>
      <c r="J133" s="17">
        <f t="shared" si="12"/>
        <v>1042.7</v>
      </c>
    </row>
    <row r="134" spans="1:10" ht="12.95" customHeight="1">
      <c r="A134" s="138" t="s">
        <v>83</v>
      </c>
      <c r="B134" s="130" t="s">
        <v>211</v>
      </c>
      <c r="C134" s="13"/>
      <c r="D134" s="11"/>
      <c r="E134" s="11">
        <v>3639</v>
      </c>
      <c r="F134" s="11">
        <v>6121</v>
      </c>
      <c r="G134" s="14" t="s">
        <v>210</v>
      </c>
      <c r="H134" s="21">
        <v>566.52</v>
      </c>
      <c r="I134" s="16">
        <v>-566.52</v>
      </c>
      <c r="J134" s="17">
        <f aca="true" t="shared" si="13" ref="J134">H134+I134</f>
        <v>0</v>
      </c>
    </row>
    <row r="135" spans="1:10" ht="12.95" customHeight="1">
      <c r="A135" s="31"/>
      <c r="B135" s="30"/>
      <c r="C135" s="31"/>
      <c r="D135" s="31"/>
      <c r="E135" s="162" t="s">
        <v>23</v>
      </c>
      <c r="F135" s="162"/>
      <c r="G135" s="162"/>
      <c r="H135" s="61">
        <f>SUM(H109:H134)</f>
        <v>23534.22</v>
      </c>
      <c r="I135" s="61">
        <f aca="true" t="shared" si="14" ref="I135:J135">SUM(I109:I134)</f>
        <v>-341.91999999999996</v>
      </c>
      <c r="J135" s="61">
        <f t="shared" si="14"/>
        <v>23192.300000000003</v>
      </c>
    </row>
    <row r="136" spans="1:10" ht="9.75" customHeight="1">
      <c r="A136" s="31"/>
      <c r="B136" s="30"/>
      <c r="C136" s="31"/>
      <c r="D136" s="31"/>
      <c r="E136" s="134"/>
      <c r="F136" s="134"/>
      <c r="G136" s="134"/>
      <c r="H136" s="60"/>
      <c r="I136" s="135"/>
      <c r="J136" s="135"/>
    </row>
    <row r="137" spans="2:10" ht="15">
      <c r="B137" s="45" t="s">
        <v>32</v>
      </c>
      <c r="C137" s="35"/>
      <c r="D137" s="35"/>
      <c r="E137" s="163" t="s">
        <v>16</v>
      </c>
      <c r="F137" s="164"/>
      <c r="G137" s="164"/>
      <c r="H137" s="165"/>
      <c r="I137" s="40">
        <f>I28</f>
        <v>5090.14</v>
      </c>
      <c r="J137" s="40"/>
    </row>
    <row r="138" spans="2:10" ht="15">
      <c r="B138" s="34"/>
      <c r="C138" s="35"/>
      <c r="D138" s="35"/>
      <c r="E138" s="163" t="s">
        <v>24</v>
      </c>
      <c r="F138" s="164"/>
      <c r="G138" s="164"/>
      <c r="H138" s="165"/>
      <c r="I138" s="40">
        <f>I107+I29</f>
        <v>5432.06</v>
      </c>
      <c r="J138" s="18"/>
    </row>
    <row r="139" spans="2:10" ht="15">
      <c r="B139" s="34"/>
      <c r="C139" s="35"/>
      <c r="D139" s="35"/>
      <c r="E139" s="163" t="s">
        <v>25</v>
      </c>
      <c r="F139" s="164"/>
      <c r="G139" s="164"/>
      <c r="H139" s="165"/>
      <c r="I139" s="40">
        <f>I135+I30</f>
        <v>-341.91999999999996</v>
      </c>
      <c r="J139" s="39"/>
    </row>
    <row r="140" spans="2:10" ht="15">
      <c r="B140" s="34"/>
      <c r="C140" s="35"/>
      <c r="D140" s="35"/>
      <c r="E140" s="163" t="s">
        <v>26</v>
      </c>
      <c r="F140" s="164"/>
      <c r="G140" s="164"/>
      <c r="H140" s="165"/>
      <c r="I140" s="40">
        <f>I138+I139</f>
        <v>5090.14</v>
      </c>
      <c r="J140" s="39"/>
    </row>
    <row r="141" spans="2:10" ht="15">
      <c r="B141" s="34"/>
      <c r="C141" s="35"/>
      <c r="D141" s="35"/>
      <c r="E141" s="156" t="s">
        <v>27</v>
      </c>
      <c r="F141" s="157"/>
      <c r="G141" s="157"/>
      <c r="H141" s="158"/>
      <c r="I141" s="40">
        <f>I137-I140</f>
        <v>0</v>
      </c>
      <c r="J141" s="39"/>
    </row>
    <row r="142" spans="2:10" ht="15">
      <c r="B142" s="34"/>
      <c r="C142" s="35"/>
      <c r="D142" s="35"/>
      <c r="E142" s="156" t="s">
        <v>28</v>
      </c>
      <c r="F142" s="157"/>
      <c r="G142" s="157"/>
      <c r="H142" s="158"/>
      <c r="I142" s="40">
        <v>0</v>
      </c>
      <c r="J142" s="39"/>
    </row>
    <row r="143" spans="5:10" ht="15">
      <c r="E143" s="53" t="s">
        <v>29</v>
      </c>
      <c r="G143" s="34"/>
      <c r="H143" s="54">
        <v>43712</v>
      </c>
      <c r="J143" s="54">
        <v>43733</v>
      </c>
    </row>
    <row r="144" spans="2:10" ht="15">
      <c r="B144" s="45" t="s">
        <v>33</v>
      </c>
      <c r="C144" s="35"/>
      <c r="D144" s="35"/>
      <c r="E144" s="55" t="s">
        <v>30</v>
      </c>
      <c r="F144" s="46"/>
      <c r="G144" s="47"/>
      <c r="H144" s="56">
        <v>603731.09</v>
      </c>
      <c r="I144" s="40">
        <f>I137</f>
        <v>5090.14</v>
      </c>
      <c r="J144" s="40">
        <f>H144+I144</f>
        <v>608821.23</v>
      </c>
    </row>
    <row r="145" spans="2:10" ht="15">
      <c r="B145" s="34"/>
      <c r="C145" s="35"/>
      <c r="D145" s="35"/>
      <c r="E145" s="48" t="s">
        <v>24</v>
      </c>
      <c r="F145" s="49"/>
      <c r="G145" s="38"/>
      <c r="H145" s="57">
        <v>383677.02</v>
      </c>
      <c r="I145" s="40">
        <f>I107+I29</f>
        <v>5432.06</v>
      </c>
      <c r="J145" s="39">
        <f>H145+I145</f>
        <v>389109.08</v>
      </c>
    </row>
    <row r="146" spans="2:10" ht="15">
      <c r="B146" s="34"/>
      <c r="C146" s="35"/>
      <c r="D146" s="35"/>
      <c r="E146" s="29" t="s">
        <v>25</v>
      </c>
      <c r="F146" s="34"/>
      <c r="G146" s="50"/>
      <c r="H146" s="57">
        <v>220054.07</v>
      </c>
      <c r="I146" s="40">
        <f>I135+I30</f>
        <v>-341.91999999999996</v>
      </c>
      <c r="J146" s="39">
        <f>H146+I146</f>
        <v>219712.15</v>
      </c>
    </row>
    <row r="147" spans="2:10" ht="15">
      <c r="B147" s="54" t="s">
        <v>85</v>
      </c>
      <c r="E147" s="51" t="s">
        <v>96</v>
      </c>
      <c r="F147" s="49"/>
      <c r="G147" s="38"/>
      <c r="H147" s="40">
        <f>H145+H146</f>
        <v>603731.0900000001</v>
      </c>
      <c r="I147" s="40">
        <f>SUM(I145:I146)</f>
        <v>5090.14</v>
      </c>
      <c r="J147" s="40">
        <f>SUM(J145:J146)</f>
        <v>608821.23</v>
      </c>
    </row>
    <row r="148" spans="5:10" ht="15">
      <c r="E148" s="29" t="s">
        <v>19</v>
      </c>
      <c r="F148" s="34"/>
      <c r="G148" s="50"/>
      <c r="H148" s="39">
        <f>H144-H147</f>
        <v>0</v>
      </c>
      <c r="I148" s="40">
        <f>I144-I147</f>
        <v>0</v>
      </c>
      <c r="J148" s="39">
        <f>J144-J147</f>
        <v>0</v>
      </c>
    </row>
    <row r="149" spans="5:10" ht="15">
      <c r="E149" s="51" t="s">
        <v>31</v>
      </c>
      <c r="F149" s="49"/>
      <c r="G149" s="38"/>
      <c r="H149" s="58">
        <v>0</v>
      </c>
      <c r="I149" s="40">
        <v>0</v>
      </c>
      <c r="J149" s="40">
        <f>H149+I149</f>
        <v>0</v>
      </c>
    </row>
  </sheetData>
  <mergeCells count="43">
    <mergeCell ref="A5:A6"/>
    <mergeCell ref="A7:A12"/>
    <mergeCell ref="A13:A14"/>
    <mergeCell ref="A15:A18"/>
    <mergeCell ref="A19:A22"/>
    <mergeCell ref="E30:G30"/>
    <mergeCell ref="B2:B3"/>
    <mergeCell ref="E2:E3"/>
    <mergeCell ref="F2:F3"/>
    <mergeCell ref="G2:G3"/>
    <mergeCell ref="E28:G28"/>
    <mergeCell ref="E29:G29"/>
    <mergeCell ref="E31:G31"/>
    <mergeCell ref="A33:A34"/>
    <mergeCell ref="A35:A36"/>
    <mergeCell ref="A37:A46"/>
    <mergeCell ref="A47:A53"/>
    <mergeCell ref="A127:A129"/>
    <mergeCell ref="E107:G107"/>
    <mergeCell ref="A110:A119"/>
    <mergeCell ref="E135:G135"/>
    <mergeCell ref="E137:H137"/>
    <mergeCell ref="A130:A131"/>
    <mergeCell ref="A132:A133"/>
    <mergeCell ref="A23:A26"/>
    <mergeCell ref="A97:A98"/>
    <mergeCell ref="A99:A101"/>
    <mergeCell ref="A120:A123"/>
    <mergeCell ref="A124:A126"/>
    <mergeCell ref="A88:A96"/>
    <mergeCell ref="A102:A104"/>
    <mergeCell ref="A79:A87"/>
    <mergeCell ref="A54:A59"/>
    <mergeCell ref="A60:A68"/>
    <mergeCell ref="A70:A71"/>
    <mergeCell ref="A72:A75"/>
    <mergeCell ref="A76:A78"/>
    <mergeCell ref="A105:A106"/>
    <mergeCell ref="E139:H139"/>
    <mergeCell ref="E140:H140"/>
    <mergeCell ref="E141:H141"/>
    <mergeCell ref="E142:H142"/>
    <mergeCell ref="E138:H138"/>
  </mergeCells>
  <conditionalFormatting sqref="C28:D30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conditionalFormatting sqref="H218">
    <cfRule type="expression" priority="13" dxfId="2" stopIfTrue="1">
      <formula>$J217="Z"</formula>
    </cfRule>
    <cfRule type="expression" priority="14" dxfId="1" stopIfTrue="1">
      <formula>$J217="T"</formula>
    </cfRule>
    <cfRule type="expression" priority="15" dxfId="0" stopIfTrue="1">
      <formula>$J217="Y"</formula>
    </cfRule>
  </conditionalFormatting>
  <conditionalFormatting sqref="H219">
    <cfRule type="expression" priority="10" dxfId="2" stopIfTrue="1">
      <formula>$J218="Z"</formula>
    </cfRule>
    <cfRule type="expression" priority="11" dxfId="1" stopIfTrue="1">
      <formula>$J218="T"</formula>
    </cfRule>
    <cfRule type="expression" priority="12" dxfId="0" stopIfTrue="1">
      <formula>$J218="Y"</formula>
    </cfRule>
  </conditionalFormatting>
  <conditionalFormatting sqref="H220">
    <cfRule type="expression" priority="7" dxfId="2" stopIfTrue="1">
      <formula>$J219="Z"</formula>
    </cfRule>
    <cfRule type="expression" priority="8" dxfId="1" stopIfTrue="1">
      <formula>$J219="T"</formula>
    </cfRule>
    <cfRule type="expression" priority="9" dxfId="0" stopIfTrue="1">
      <formula>$J219="Y"</formula>
    </cfRule>
  </conditionalFormatting>
  <conditionalFormatting sqref="B1:B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H144:H146">
    <cfRule type="expression" priority="1" dxfId="2" stopIfTrue="1">
      <formula>$J144="Z"</formula>
    </cfRule>
    <cfRule type="expression" priority="2" dxfId="1" stopIfTrue="1">
      <formula>$J144="T"</formula>
    </cfRule>
    <cfRule type="expression" priority="3" dxfId="0" stopIfTrue="1">
      <formula>$J144="Y"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2019-10-01T04:46:17Z</cp:lastPrinted>
  <dcterms:created xsi:type="dcterms:W3CDTF">2019-02-01T08:27:03Z</dcterms:created>
  <dcterms:modified xsi:type="dcterms:W3CDTF">2019-10-01T05:30:00Z</dcterms:modified>
  <cp:category/>
  <cp:version/>
  <cp:contentType/>
  <cp:contentStatus/>
</cp:coreProperties>
</file>