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210" windowHeight="8445" activeTab="0"/>
  </bookViews>
  <sheets>
    <sheet name="Výhled 2022-2023" sheetId="5" r:id="rId1"/>
  </sheets>
  <definedNames>
    <definedName name="_xlnm.Print_Area" localSheetId="0">'Výhled 2022-2023'!$A$1:$J$73</definedName>
  </definedNames>
  <calcPr calcId="145621"/>
</workbook>
</file>

<file path=xl/sharedStrings.xml><?xml version="1.0" encoding="utf-8"?>
<sst xmlns="http://schemas.openxmlformats.org/spreadsheetml/2006/main" count="93" uniqueCount="75">
  <si>
    <t>Skutečnost</t>
  </si>
  <si>
    <t>Výhled</t>
  </si>
  <si>
    <t>Příjmy</t>
  </si>
  <si>
    <t>třída 1-daňové příjmy</t>
  </si>
  <si>
    <t>třída 2-nedaňové příjmy</t>
  </si>
  <si>
    <t>třída 3-kapitálové příjmy</t>
  </si>
  <si>
    <t>třída 4-přijaté dotace</t>
  </si>
  <si>
    <t>Příjmy celkem</t>
  </si>
  <si>
    <t>Výdaje</t>
  </si>
  <si>
    <t>třída 5-provozní výdaje</t>
  </si>
  <si>
    <t xml:space="preserve">   v tom:opravy a údržba </t>
  </si>
  <si>
    <t>třída 6-investiční výdaje</t>
  </si>
  <si>
    <t>Výdaje celkem</t>
  </si>
  <si>
    <t>Rozdíl Příjmů a výdajů</t>
  </si>
  <si>
    <t>Skut.</t>
  </si>
  <si>
    <t xml:space="preserve">         v tom: 41** neinvestiční</t>
  </si>
  <si>
    <t xml:space="preserve">         v tom: 42** investiční </t>
  </si>
  <si>
    <t xml:space="preserve">   v tom: rozdíl P-V provozní</t>
  </si>
  <si>
    <t xml:space="preserve">   v tom: rozdíl P-V kapitálové</t>
  </si>
  <si>
    <t>(Údaje v tis.Kč)</t>
  </si>
  <si>
    <t>rok 2016</t>
  </si>
  <si>
    <t>rok 2021</t>
  </si>
  <si>
    <t xml:space="preserve"> </t>
  </si>
  <si>
    <t>změna zůstatku na pol. 8115</t>
  </si>
  <si>
    <t>přijaté úvěry a půjčky 8123</t>
  </si>
  <si>
    <t xml:space="preserve">převod zůstatku z fondů </t>
  </si>
  <si>
    <t>splátky úvěrů a půjček pol.8124</t>
  </si>
  <si>
    <t>Operace zvl.charakt.-DPH 8901</t>
  </si>
  <si>
    <t>Financování celkem</t>
  </si>
  <si>
    <t>Financování  tř.8</t>
  </si>
  <si>
    <t>Částka</t>
  </si>
  <si>
    <t xml:space="preserve">První splátka </t>
  </si>
  <si>
    <t>Poslední splátka</t>
  </si>
  <si>
    <t>Investiční úvěr 50 mil. Kč</t>
  </si>
  <si>
    <t>měsíční splátka</t>
  </si>
  <si>
    <t>(zateplení SENIOR A, SAB,cyklostezka)</t>
  </si>
  <si>
    <t>Investiční úvěr 20 mil.Kč</t>
  </si>
  <si>
    <t>(vjezd do areálu TOMA)</t>
  </si>
  <si>
    <t>splátka jistiny v roce 2021</t>
  </si>
  <si>
    <t>splátka jistiny v roce 2022</t>
  </si>
  <si>
    <t>splátka jistiny v roce 2023</t>
  </si>
  <si>
    <t>splátka jistiny v roce 2024</t>
  </si>
  <si>
    <t>splátka jistiny v roce 2025</t>
  </si>
  <si>
    <t>splátka jistiny v roce 2026</t>
  </si>
  <si>
    <t>splátka jistiny v roce 2027</t>
  </si>
  <si>
    <t>1M PRIBOR+1,2%</t>
  </si>
  <si>
    <t>1M PRIBOR+0,28%</t>
  </si>
  <si>
    <t>Přehled dlouhodobých úvěrů</t>
  </si>
  <si>
    <t>účet 455-Dlouhodobé přijaté zálohy</t>
  </si>
  <si>
    <t xml:space="preserve">Město má závazky ve výši 24,644 mil.Kč, vedené na na účtu 455-Dlouhodobé přijaté zálohy, které vznikly při  </t>
  </si>
  <si>
    <t>stavbě dotovaných bytů společně s BD Lípa.</t>
  </si>
  <si>
    <t>RIZIKO růstu úrokových sazeb.</t>
  </si>
  <si>
    <t>Předb.skut.</t>
  </si>
  <si>
    <t>zálohy od členů SBD Lípa budou se řešit převodem bytů</t>
  </si>
  <si>
    <t>rok 2022</t>
  </si>
  <si>
    <t>(údaje uvedeny v Kč)</t>
  </si>
  <si>
    <t>Příjmy (tř. 8)</t>
  </si>
  <si>
    <t>Financování (tř. 8)</t>
  </si>
  <si>
    <t>Výdaje (tř. 8)</t>
  </si>
  <si>
    <t>Krátkod. přijaté prostř. pol. 8113</t>
  </si>
  <si>
    <t xml:space="preserve">Uhrazené splátky krátk. p. 8114 </t>
  </si>
  <si>
    <t>Skut .</t>
  </si>
  <si>
    <t>rok 2023</t>
  </si>
  <si>
    <t>NR</t>
  </si>
  <si>
    <t>Investiční úvěr 30 mil.Kč</t>
  </si>
  <si>
    <t>FIXNÍ ÚROK 1,32%</t>
  </si>
  <si>
    <t>akce dle rozpočtu 2021</t>
  </si>
  <si>
    <t>Povinnné roční splátky Invest.úvěru 50 mil. z r. 2010 413 240,-Kč  až do ledna 2021 a z 20 mil. Invest. úvěru na Vjezd do areálu TOMA</t>
  </si>
  <si>
    <t>Otrokovice 29.1.2021</t>
  </si>
  <si>
    <t xml:space="preserve">1,656 mil.Kč  do r. 2027.  Nově splátky 30 mil. úvěru na Investice 2021 poprvé k 31.10.2021 ve výši 500 000,-Kč/měs. </t>
  </si>
  <si>
    <t>Čerpání revolvingového úvěru z r.2017 slouží na překrytí časového nesouladu proplácení dotací.</t>
  </si>
  <si>
    <t>Tyto město v budoucnu nezatíží, protože budou vypořádány převodem bytů.</t>
  </si>
  <si>
    <t>Zpracoval: Ing. Jaroslav Dokoupil</t>
  </si>
  <si>
    <t>Příloha č. 2 k usnesení č. ZMO/2/16/21</t>
  </si>
  <si>
    <t>Střednědobý výhled města Otrokovice na léta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</si>
</sst>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\ &quot;Kč&quot;"/>
  </numFmts>
  <fonts count="11">
    <font>
      <sz val="10"/>
      <name val="Arial"/>
      <family val="2"/>
    </font>
    <font>
      <b/>
      <sz val="14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4" fillId="0" borderId="3" xfId="0" applyNumberFormat="1" applyFont="1" applyBorder="1"/>
    <xf numFmtId="3" fontId="3" fillId="0" borderId="4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3" fontId="2" fillId="0" borderId="0" xfId="0" applyNumberFormat="1" applyFont="1" applyBorder="1"/>
    <xf numFmtId="3" fontId="2" fillId="0" borderId="1" xfId="0" applyNumberFormat="1" applyFont="1" applyBorder="1"/>
    <xf numFmtId="3" fontId="2" fillId="0" borderId="4" xfId="0" applyNumberFormat="1" applyFont="1" applyBorder="1"/>
    <xf numFmtId="3" fontId="3" fillId="0" borderId="5" xfId="0" applyNumberFormat="1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3" fontId="2" fillId="0" borderId="6" xfId="0" applyNumberFormat="1" applyFont="1" applyBorder="1"/>
    <xf numFmtId="3" fontId="2" fillId="0" borderId="0" xfId="0" applyNumberFormat="1" applyFont="1"/>
    <xf numFmtId="0" fontId="5" fillId="0" borderId="1" xfId="0" applyFont="1" applyBorder="1" applyAlignment="1">
      <alignment horizontal="center"/>
    </xf>
    <xf numFmtId="3" fontId="0" fillId="0" borderId="3" xfId="0" applyNumberFormat="1" applyFont="1" applyBorder="1"/>
    <xf numFmtId="0" fontId="5" fillId="0" borderId="1" xfId="0" applyNumberFormat="1" applyFont="1" applyBorder="1" applyAlignment="1">
      <alignment horizontal="center"/>
    </xf>
    <xf numFmtId="3" fontId="0" fillId="0" borderId="2" xfId="0" applyNumberFormat="1" applyFont="1" applyBorder="1"/>
    <xf numFmtId="3" fontId="6" fillId="0" borderId="4" xfId="0" applyNumberFormat="1" applyFont="1" applyBorder="1"/>
    <xf numFmtId="3" fontId="0" fillId="0" borderId="7" xfId="0" applyNumberFormat="1" applyFont="1" applyBorder="1"/>
    <xf numFmtId="3" fontId="7" fillId="0" borderId="8" xfId="0" applyNumberFormat="1" applyFont="1" applyFill="1" applyBorder="1"/>
    <xf numFmtId="3" fontId="0" fillId="0" borderId="9" xfId="0" applyNumberFormat="1" applyFont="1" applyBorder="1"/>
    <xf numFmtId="3" fontId="6" fillId="0" borderId="4" xfId="0" applyNumberFormat="1" applyFont="1" applyBorder="1"/>
    <xf numFmtId="3" fontId="6" fillId="0" borderId="0" xfId="0" applyNumberFormat="1" applyFont="1" applyBorder="1"/>
    <xf numFmtId="3" fontId="5" fillId="0" borderId="10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5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7" fillId="0" borderId="13" xfId="0" applyFont="1" applyBorder="1"/>
    <xf numFmtId="0" fontId="7" fillId="0" borderId="14" xfId="0" applyFont="1" applyFill="1" applyBorder="1"/>
    <xf numFmtId="0" fontId="6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7" fillId="0" borderId="14" xfId="0" applyFont="1" applyBorder="1"/>
    <xf numFmtId="0" fontId="0" fillId="0" borderId="14" xfId="0" applyFont="1" applyBorder="1"/>
    <xf numFmtId="0" fontId="6" fillId="0" borderId="15" xfId="0" applyFont="1" applyBorder="1"/>
    <xf numFmtId="0" fontId="6" fillId="0" borderId="11" xfId="0" applyFont="1" applyBorder="1"/>
    <xf numFmtId="0" fontId="8" fillId="0" borderId="14" xfId="0" applyFont="1" applyBorder="1"/>
    <xf numFmtId="0" fontId="8" fillId="0" borderId="15" xfId="0" applyFont="1" applyBorder="1"/>
    <xf numFmtId="0" fontId="6" fillId="0" borderId="16" xfId="0" applyFont="1" applyBorder="1"/>
    <xf numFmtId="0" fontId="0" fillId="2" borderId="18" xfId="0" applyFont="1" applyFill="1" applyBorder="1"/>
    <xf numFmtId="0" fontId="5" fillId="2" borderId="1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9" xfId="0" applyFont="1" applyFill="1" applyBorder="1"/>
    <xf numFmtId="14" fontId="5" fillId="2" borderId="19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1" fontId="6" fillId="2" borderId="19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20" xfId="0" applyFont="1" applyBorder="1"/>
    <xf numFmtId="0" fontId="2" fillId="0" borderId="21" xfId="0" applyFont="1" applyBorder="1"/>
    <xf numFmtId="4" fontId="2" fillId="0" borderId="21" xfId="0" applyNumberFormat="1" applyFont="1" applyBorder="1"/>
    <xf numFmtId="3" fontId="2" fillId="0" borderId="21" xfId="0" applyNumberFormat="1" applyFont="1" applyBorder="1"/>
    <xf numFmtId="3" fontId="0" fillId="0" borderId="8" xfId="0" applyNumberFormat="1" applyFont="1" applyFill="1" applyBorder="1"/>
    <xf numFmtId="0" fontId="0" fillId="0" borderId="22" xfId="0" applyFont="1" applyBorder="1"/>
    <xf numFmtId="3" fontId="2" fillId="0" borderId="23" xfId="0" applyNumberFormat="1" applyFont="1" applyBorder="1"/>
    <xf numFmtId="3" fontId="0" fillId="0" borderId="9" xfId="0" applyNumberFormat="1" applyFont="1" applyFill="1" applyBorder="1"/>
    <xf numFmtId="3" fontId="3" fillId="0" borderId="4" xfId="0" applyNumberFormat="1" applyFont="1" applyBorder="1"/>
    <xf numFmtId="0" fontId="0" fillId="0" borderId="0" xfId="0" applyFont="1" applyFill="1" applyBorder="1"/>
    <xf numFmtId="3" fontId="0" fillId="0" borderId="1" xfId="0" applyNumberFormat="1" applyFont="1" applyBorder="1"/>
    <xf numFmtId="0" fontId="10" fillId="0" borderId="0" xfId="0" applyFont="1"/>
    <xf numFmtId="165" fontId="10" fillId="0" borderId="0" xfId="0" applyNumberFormat="1" applyFont="1" applyFill="1" applyBorder="1"/>
    <xf numFmtId="165" fontId="0" fillId="0" borderId="0" xfId="0" applyNumberFormat="1"/>
    <xf numFmtId="0" fontId="5" fillId="0" borderId="0" xfId="0" applyFont="1" applyFill="1" applyBorder="1"/>
    <xf numFmtId="0" fontId="5" fillId="0" borderId="0" xfId="0" applyFont="1"/>
    <xf numFmtId="165" fontId="5" fillId="0" borderId="0" xfId="0" applyNumberFormat="1" applyFont="1" applyFill="1" applyBorder="1"/>
    <xf numFmtId="14" fontId="5" fillId="0" borderId="0" xfId="0" applyNumberFormat="1" applyFont="1"/>
    <xf numFmtId="165" fontId="5" fillId="0" borderId="0" xfId="0" applyNumberFormat="1" applyFont="1"/>
    <xf numFmtId="165" fontId="10" fillId="0" borderId="0" xfId="0" applyNumberFormat="1" applyFont="1"/>
    <xf numFmtId="0" fontId="9" fillId="0" borderId="24" xfId="0" applyFont="1" applyBorder="1"/>
    <xf numFmtId="0" fontId="0" fillId="0" borderId="24" xfId="0" applyFont="1" applyBorder="1"/>
    <xf numFmtId="0" fontId="0" fillId="0" borderId="24" xfId="0" applyBorder="1"/>
    <xf numFmtId="3" fontId="0" fillId="0" borderId="0" xfId="0" applyNumberFormat="1" applyFont="1" applyBorder="1"/>
    <xf numFmtId="3" fontId="0" fillId="3" borderId="2" xfId="0" applyNumberFormat="1" applyFont="1" applyFill="1" applyBorder="1"/>
    <xf numFmtId="3" fontId="0" fillId="3" borderId="3" xfId="0" applyNumberFormat="1" applyFont="1" applyFill="1" applyBorder="1"/>
    <xf numFmtId="3" fontId="0" fillId="0" borderId="8" xfId="0" applyNumberFormat="1" applyFont="1" applyBorder="1"/>
    <xf numFmtId="3" fontId="7" fillId="3" borderId="3" xfId="0" applyNumberFormat="1" applyFont="1" applyFill="1" applyBorder="1"/>
    <xf numFmtId="0" fontId="7" fillId="0" borderId="0" xfId="0" applyFont="1" applyFill="1" applyBorder="1"/>
    <xf numFmtId="3" fontId="0" fillId="0" borderId="25" xfId="0" applyNumberFormat="1" applyFont="1" applyBorder="1"/>
    <xf numFmtId="3" fontId="0" fillId="0" borderId="26" xfId="0" applyNumberFormat="1" applyFont="1" applyBorder="1"/>
    <xf numFmtId="3" fontId="6" fillId="0" borderId="27" xfId="0" applyNumberFormat="1" applyFont="1" applyBorder="1"/>
    <xf numFmtId="0" fontId="0" fillId="0" borderId="0" xfId="0" applyBorder="1"/>
    <xf numFmtId="3" fontId="0" fillId="0" borderId="28" xfId="0" applyNumberFormat="1" applyFont="1" applyBorder="1"/>
    <xf numFmtId="3" fontId="6" fillId="0" borderId="27" xfId="0" applyNumberFormat="1" applyFont="1" applyBorder="1"/>
    <xf numFmtId="3" fontId="5" fillId="0" borderId="29" xfId="0" applyNumberFormat="1" applyFont="1" applyBorder="1"/>
    <xf numFmtId="3" fontId="7" fillId="0" borderId="26" xfId="0" applyNumberFormat="1" applyFont="1" applyBorder="1"/>
    <xf numFmtId="3" fontId="7" fillId="0" borderId="27" xfId="0" applyNumberFormat="1" applyFont="1" applyBorder="1"/>
    <xf numFmtId="0" fontId="0" fillId="0" borderId="30" xfId="0" applyFont="1" applyBorder="1" applyAlignment="1">
      <alignment horizontal="center"/>
    </xf>
    <xf numFmtId="3" fontId="2" fillId="0" borderId="31" xfId="0" applyNumberFormat="1" applyFont="1" applyBorder="1"/>
    <xf numFmtId="3" fontId="2" fillId="0" borderId="30" xfId="0" applyNumberFormat="1" applyFont="1" applyBorder="1"/>
    <xf numFmtId="4" fontId="3" fillId="0" borderId="31" xfId="0" applyNumberFormat="1" applyFont="1" applyBorder="1"/>
    <xf numFmtId="4" fontId="0" fillId="0" borderId="31" xfId="0" applyNumberFormat="1" applyFont="1" applyBorder="1"/>
    <xf numFmtId="4" fontId="0" fillId="0" borderId="32" xfId="0" applyNumberFormat="1" applyFont="1" applyBorder="1"/>
    <xf numFmtId="0" fontId="0" fillId="0" borderId="33" xfId="0" applyFont="1" applyBorder="1"/>
    <xf numFmtId="3" fontId="2" fillId="0" borderId="34" xfId="0" applyNumberFormat="1" applyFont="1" applyBorder="1"/>
    <xf numFmtId="3" fontId="0" fillId="0" borderId="35" xfId="0" applyNumberFormat="1" applyFont="1" applyBorder="1"/>
    <xf numFmtId="0" fontId="5" fillId="2" borderId="11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3" fontId="2" fillId="2" borderId="1" xfId="0" applyNumberFormat="1" applyFont="1" applyFill="1" applyBorder="1"/>
    <xf numFmtId="4" fontId="0" fillId="2" borderId="30" xfId="0" applyNumberFormat="1" applyFont="1" applyFill="1" applyBorder="1"/>
    <xf numFmtId="3" fontId="0" fillId="0" borderId="23" xfId="0" applyNumberFormat="1" applyFont="1" applyBorder="1"/>
    <xf numFmtId="3" fontId="0" fillId="0" borderId="23" xfId="20" applyNumberFormat="1" applyFont="1" applyBorder="1"/>
    <xf numFmtId="3" fontId="0" fillId="0" borderId="36" xfId="0" applyNumberFormat="1" applyFont="1" applyBorder="1"/>
    <xf numFmtId="3" fontId="0" fillId="0" borderId="35" xfId="20" applyNumberFormat="1" applyFont="1" applyBorder="1"/>
    <xf numFmtId="3" fontId="0" fillId="0" borderId="37" xfId="0" applyNumberFormat="1" applyFont="1" applyFill="1" applyBorder="1"/>
    <xf numFmtId="3" fontId="2" fillId="0" borderId="38" xfId="0" applyNumberFormat="1" applyFont="1" applyBorder="1"/>
    <xf numFmtId="3" fontId="2" fillId="0" borderId="39" xfId="0" applyNumberFormat="1" applyFont="1" applyBorder="1"/>
    <xf numFmtId="3" fontId="2" fillId="2" borderId="21" xfId="0" applyNumberFormat="1" applyFont="1" applyFill="1" applyBorder="1"/>
    <xf numFmtId="3" fontId="0" fillId="2" borderId="21" xfId="0" applyNumberFormat="1" applyFont="1" applyFill="1" applyBorder="1"/>
    <xf numFmtId="3" fontId="0" fillId="2" borderId="21" xfId="20" applyNumberFormat="1" applyFont="1" applyFill="1" applyBorder="1"/>
    <xf numFmtId="3" fontId="0" fillId="2" borderId="32" xfId="0" applyNumberFormat="1" applyFont="1" applyFill="1" applyBorder="1"/>
    <xf numFmtId="0" fontId="5" fillId="2" borderId="20" xfId="0" applyFont="1" applyFill="1" applyBorder="1"/>
    <xf numFmtId="3" fontId="7" fillId="3" borderId="8" xfId="0" applyNumberFormat="1" applyFont="1" applyFill="1" applyBorder="1"/>
    <xf numFmtId="3" fontId="0" fillId="0" borderId="9" xfId="20" applyNumberFormat="1" applyFont="1" applyBorder="1"/>
    <xf numFmtId="4" fontId="0" fillId="3" borderId="3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21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workbookViewId="0" topLeftCell="A1">
      <pane ySplit="4" topLeftCell="A5" activePane="bottomLeft" state="frozen"/>
      <selection pane="bottomLeft" activeCell="L18" sqref="L18"/>
    </sheetView>
  </sheetViews>
  <sheetFormatPr defaultColWidth="9.140625" defaultRowHeight="12.75"/>
  <cols>
    <col min="1" max="1" width="28.28125" style="0" customWidth="1"/>
    <col min="2" max="2" width="0.2890625" style="0" hidden="1" customWidth="1"/>
    <col min="3" max="3" width="12.8515625" style="0" customWidth="1"/>
    <col min="4" max="4" width="13.7109375" style="0" bestFit="1" customWidth="1"/>
    <col min="5" max="7" width="11.28125" style="0" customWidth="1"/>
    <col min="8" max="8" width="11.00390625" style="0" customWidth="1"/>
    <col min="9" max="9" width="9.57421875" style="0" customWidth="1"/>
    <col min="10" max="10" width="10.421875" style="0" customWidth="1"/>
    <col min="11" max="11" width="11.7109375" style="0" customWidth="1"/>
  </cols>
  <sheetData>
    <row r="1" spans="1:11" ht="18">
      <c r="A1" s="1" t="s">
        <v>74</v>
      </c>
      <c r="B1" s="3"/>
      <c r="C1" s="3"/>
      <c r="D1" s="3"/>
      <c r="E1" s="3"/>
      <c r="F1" s="3"/>
      <c r="G1" s="3"/>
      <c r="H1" s="3"/>
      <c r="I1" s="3"/>
      <c r="J1" s="126" t="s">
        <v>73</v>
      </c>
      <c r="K1" s="56" t="s">
        <v>22</v>
      </c>
    </row>
    <row r="2" spans="1:11" ht="12" customHeight="1" thickBot="1">
      <c r="A2" s="3"/>
      <c r="B2" s="3"/>
      <c r="C2" s="2" t="s">
        <v>19</v>
      </c>
      <c r="D2" s="3"/>
      <c r="E2" s="3"/>
      <c r="F2" s="3"/>
      <c r="G2" s="3"/>
      <c r="H2" s="3"/>
      <c r="I2" s="3"/>
      <c r="J2" s="3"/>
      <c r="K2" s="3"/>
    </row>
    <row r="3" spans="1:10" ht="14.45" customHeight="1">
      <c r="A3" s="48" t="s">
        <v>22</v>
      </c>
      <c r="B3" s="49" t="s">
        <v>0</v>
      </c>
      <c r="C3" s="50" t="s">
        <v>14</v>
      </c>
      <c r="D3" s="49" t="s">
        <v>14</v>
      </c>
      <c r="E3" s="49" t="s">
        <v>61</v>
      </c>
      <c r="F3" s="49" t="s">
        <v>14</v>
      </c>
      <c r="G3" s="49" t="s">
        <v>52</v>
      </c>
      <c r="H3" s="49" t="s">
        <v>63</v>
      </c>
      <c r="I3" s="49" t="s">
        <v>1</v>
      </c>
      <c r="J3" s="49" t="s">
        <v>1</v>
      </c>
    </row>
    <row r="4" spans="1:10" ht="13.5" customHeight="1" thickBot="1">
      <c r="A4" s="51"/>
      <c r="B4" s="52">
        <v>40543</v>
      </c>
      <c r="C4" s="53" t="s">
        <v>20</v>
      </c>
      <c r="D4" s="55">
        <v>2017</v>
      </c>
      <c r="E4" s="55">
        <v>2018</v>
      </c>
      <c r="F4" s="55">
        <v>2019</v>
      </c>
      <c r="G4" s="55">
        <v>2020</v>
      </c>
      <c r="H4" s="54" t="s">
        <v>21</v>
      </c>
      <c r="I4" s="54" t="s">
        <v>54</v>
      </c>
      <c r="J4" s="54" t="s">
        <v>62</v>
      </c>
    </row>
    <row r="5" spans="1:10" ht="14.45" customHeight="1" thickBot="1">
      <c r="A5" s="33" t="s">
        <v>2</v>
      </c>
      <c r="B5" s="4"/>
      <c r="C5" s="4"/>
      <c r="D5" s="4"/>
      <c r="E5" s="21" t="s">
        <v>22</v>
      </c>
      <c r="F5" s="21" t="s">
        <v>22</v>
      </c>
      <c r="G5" s="21"/>
      <c r="H5" s="19" t="s">
        <v>22</v>
      </c>
      <c r="I5" s="32" t="s">
        <v>22</v>
      </c>
      <c r="J5" s="95" t="s">
        <v>22</v>
      </c>
    </row>
    <row r="6" spans="1:10" ht="12.75">
      <c r="A6" s="34" t="s">
        <v>3</v>
      </c>
      <c r="B6" s="5">
        <v>206419.37</v>
      </c>
      <c r="C6" s="24">
        <v>253680.31</v>
      </c>
      <c r="D6" s="81">
        <v>274686.63</v>
      </c>
      <c r="E6" s="81">
        <v>298328.32</v>
      </c>
      <c r="F6" s="81">
        <v>321283</v>
      </c>
      <c r="G6" s="125">
        <v>325484.8</v>
      </c>
      <c r="H6" s="125">
        <v>313523</v>
      </c>
      <c r="I6" s="22">
        <v>333475</v>
      </c>
      <c r="J6" s="86">
        <f>I6*1.05</f>
        <v>350148.75</v>
      </c>
    </row>
    <row r="7" spans="1:10" ht="15" customHeight="1">
      <c r="A7" s="35" t="s">
        <v>4</v>
      </c>
      <c r="B7" s="6">
        <v>42795.8</v>
      </c>
      <c r="C7" s="61">
        <v>46776.43</v>
      </c>
      <c r="D7" s="82">
        <v>46110.95</v>
      </c>
      <c r="E7" s="82">
        <v>46531</v>
      </c>
      <c r="F7" s="82">
        <v>41972</v>
      </c>
      <c r="G7" s="124">
        <v>54306.83</v>
      </c>
      <c r="H7" s="124">
        <v>43124.76</v>
      </c>
      <c r="I7" s="20">
        <v>45000</v>
      </c>
      <c r="J7" s="87">
        <f aca="true" t="shared" si="0" ref="J7:J11">I7*1.025</f>
        <v>46124.99999999999</v>
      </c>
    </row>
    <row r="8" spans="1:10" ht="12.75">
      <c r="A8" s="35" t="s">
        <v>5</v>
      </c>
      <c r="B8" s="6">
        <v>19912.74</v>
      </c>
      <c r="C8" s="61">
        <v>4220.94</v>
      </c>
      <c r="D8" s="82">
        <v>2565.26</v>
      </c>
      <c r="E8" s="82">
        <v>4277.89</v>
      </c>
      <c r="F8" s="82">
        <v>238.64</v>
      </c>
      <c r="G8" s="123">
        <v>91.18</v>
      </c>
      <c r="H8" s="124">
        <v>6408</v>
      </c>
      <c r="I8" s="20">
        <v>10000</v>
      </c>
      <c r="J8" s="87">
        <f t="shared" si="0"/>
        <v>10250</v>
      </c>
    </row>
    <row r="9" spans="1:10" ht="12.75">
      <c r="A9" s="35" t="s">
        <v>6</v>
      </c>
      <c r="B9" s="6">
        <v>159729</v>
      </c>
      <c r="C9" s="83">
        <v>44796.75</v>
      </c>
      <c r="D9" s="82">
        <v>56851.08</v>
      </c>
      <c r="E9" s="82">
        <v>79468.98</v>
      </c>
      <c r="F9" s="82">
        <v>220858.85</v>
      </c>
      <c r="G9" s="124">
        <v>138052.48</v>
      </c>
      <c r="H9" s="124">
        <v>47134.8</v>
      </c>
      <c r="I9" s="20">
        <v>52000</v>
      </c>
      <c r="J9" s="87">
        <f t="shared" si="0"/>
        <v>53299.99999999999</v>
      </c>
    </row>
    <row r="10" spans="1:10" ht="12.75">
      <c r="A10" s="36" t="s">
        <v>15</v>
      </c>
      <c r="B10" s="7">
        <v>125419.72</v>
      </c>
      <c r="C10" s="25">
        <v>41861.75</v>
      </c>
      <c r="D10" s="84">
        <v>56164.55</v>
      </c>
      <c r="E10" s="84">
        <v>58469.09</v>
      </c>
      <c r="F10" s="84">
        <v>83929</v>
      </c>
      <c r="G10" s="121">
        <v>114338</v>
      </c>
      <c r="H10" s="25">
        <v>40560</v>
      </c>
      <c r="I10" s="20">
        <f aca="true" t="shared" si="1" ref="I10:I11">H10*1.025</f>
        <v>41574</v>
      </c>
      <c r="J10" s="87">
        <f t="shared" si="0"/>
        <v>42613.35</v>
      </c>
    </row>
    <row r="11" spans="1:10" ht="12.75">
      <c r="A11" s="37" t="s">
        <v>16</v>
      </c>
      <c r="B11" s="7">
        <f>B9-B10</f>
        <v>34309.28</v>
      </c>
      <c r="C11" s="30">
        <v>2935</v>
      </c>
      <c r="D11" s="84">
        <v>686.54</v>
      </c>
      <c r="E11" s="84">
        <v>20999.89</v>
      </c>
      <c r="F11" s="84">
        <v>136930</v>
      </c>
      <c r="G11" s="84">
        <v>23715</v>
      </c>
      <c r="H11" s="30">
        <v>6535</v>
      </c>
      <c r="I11" s="20">
        <f t="shared" si="1"/>
        <v>6698.374999999999</v>
      </c>
      <c r="J11" s="87">
        <f t="shared" si="0"/>
        <v>6865.8343749999985</v>
      </c>
    </row>
    <row r="12" spans="1:10" ht="13.5" thickBot="1">
      <c r="A12" s="38" t="s">
        <v>7</v>
      </c>
      <c r="B12" s="8">
        <f aca="true" t="shared" si="2" ref="B12">SUM(B6:B9)</f>
        <v>428856.91</v>
      </c>
      <c r="C12" s="23">
        <f>SUM(C6:C9)</f>
        <v>349474.43</v>
      </c>
      <c r="D12" s="23">
        <f aca="true" t="shared" si="3" ref="D12:J12">SUM(D6:D9)</f>
        <v>380213.92000000004</v>
      </c>
      <c r="E12" s="23">
        <f t="shared" si="3"/>
        <v>428606.19</v>
      </c>
      <c r="F12" s="23">
        <f aca="true" t="shared" si="4" ref="F12">SUM(F6:F9)</f>
        <v>584352.49</v>
      </c>
      <c r="G12" s="23">
        <f>SUM(G6:G9)</f>
        <v>517935.29000000004</v>
      </c>
      <c r="H12" s="23">
        <f t="shared" si="3"/>
        <v>410190.56</v>
      </c>
      <c r="I12" s="23">
        <f aca="true" t="shared" si="5" ref="I12">SUM(I6:I9)</f>
        <v>440475</v>
      </c>
      <c r="J12" s="88">
        <f t="shared" si="3"/>
        <v>459823.75</v>
      </c>
    </row>
    <row r="13" spans="1:10" ht="13.5" thickBot="1">
      <c r="A13" s="39"/>
      <c r="B13" s="9"/>
      <c r="C13" s="11"/>
      <c r="D13" s="11"/>
      <c r="E13" s="11"/>
      <c r="F13" s="80"/>
      <c r="G13" s="80"/>
      <c r="H13" s="11"/>
      <c r="I13" s="11"/>
      <c r="J13" s="96"/>
    </row>
    <row r="14" spans="1:13" ht="13.5" thickBot="1">
      <c r="A14" s="33" t="s">
        <v>8</v>
      </c>
      <c r="B14" s="4"/>
      <c r="C14" s="12"/>
      <c r="D14" s="12"/>
      <c r="E14" s="12"/>
      <c r="F14" s="67"/>
      <c r="G14" s="67"/>
      <c r="H14" s="12"/>
      <c r="I14" s="12"/>
      <c r="J14" s="97"/>
      <c r="M14" s="89"/>
    </row>
    <row r="15" spans="1:10" ht="12.75">
      <c r="A15" s="40" t="s">
        <v>9</v>
      </c>
      <c r="B15" s="5">
        <v>324554.27</v>
      </c>
      <c r="C15" s="24">
        <v>281938.13</v>
      </c>
      <c r="D15" s="24">
        <v>303642.37</v>
      </c>
      <c r="E15" s="24">
        <v>333458</v>
      </c>
      <c r="F15" s="24">
        <v>378618</v>
      </c>
      <c r="G15" s="125">
        <v>377873</v>
      </c>
      <c r="H15" s="125">
        <v>363557.17</v>
      </c>
      <c r="I15" s="22">
        <v>360000</v>
      </c>
      <c r="J15" s="86">
        <f aca="true" t="shared" si="6" ref="J15:J17">I15*1.025</f>
        <v>368999.99999999994</v>
      </c>
    </row>
    <row r="16" spans="1:10" ht="12.75">
      <c r="A16" s="41" t="s">
        <v>10</v>
      </c>
      <c r="B16" s="7">
        <v>22393.75</v>
      </c>
      <c r="C16" s="25">
        <v>37893.31</v>
      </c>
      <c r="D16" s="25">
        <v>42621.97</v>
      </c>
      <c r="E16" s="25">
        <v>45518.97</v>
      </c>
      <c r="F16" s="25">
        <v>41883.35</v>
      </c>
      <c r="G16" s="25">
        <v>50152</v>
      </c>
      <c r="H16" s="25">
        <v>55123</v>
      </c>
      <c r="I16" s="20">
        <v>45062</v>
      </c>
      <c r="J16" s="87">
        <f t="shared" si="6"/>
        <v>46188.549999999996</v>
      </c>
    </row>
    <row r="17" spans="1:10" ht="15.75" customHeight="1" thickBot="1">
      <c r="A17" s="42" t="s">
        <v>11</v>
      </c>
      <c r="B17" s="13">
        <v>69056.68</v>
      </c>
      <c r="C17" s="26">
        <v>32587.11</v>
      </c>
      <c r="D17" s="26">
        <v>58253.51</v>
      </c>
      <c r="E17" s="25">
        <v>115056</v>
      </c>
      <c r="F17" s="25">
        <v>209176.52</v>
      </c>
      <c r="G17" s="124">
        <v>95063.25</v>
      </c>
      <c r="H17" s="124">
        <v>97580.8</v>
      </c>
      <c r="I17" s="20">
        <v>80000</v>
      </c>
      <c r="J17" s="90">
        <f t="shared" si="6"/>
        <v>82000</v>
      </c>
    </row>
    <row r="18" spans="1:10" ht="15.75" customHeight="1" thickBot="1">
      <c r="A18" s="43" t="s">
        <v>12</v>
      </c>
      <c r="B18" s="14">
        <f aca="true" t="shared" si="7" ref="B18:J18">B15+B17</f>
        <v>393610.95</v>
      </c>
      <c r="C18" s="27">
        <f>C15+C17</f>
        <v>314525.24</v>
      </c>
      <c r="D18" s="27">
        <f t="shared" si="7"/>
        <v>361895.88</v>
      </c>
      <c r="E18" s="27">
        <f t="shared" si="7"/>
        <v>448514</v>
      </c>
      <c r="F18" s="27">
        <f aca="true" t="shared" si="8" ref="F18:G18">F15+F17</f>
        <v>587794.52</v>
      </c>
      <c r="G18" s="27">
        <f t="shared" si="8"/>
        <v>472936.25</v>
      </c>
      <c r="H18" s="27">
        <f t="shared" si="7"/>
        <v>461137.97</v>
      </c>
      <c r="I18" s="27">
        <f aca="true" t="shared" si="9" ref="I18">I15+I17</f>
        <v>440000</v>
      </c>
      <c r="J18" s="91">
        <f t="shared" si="7"/>
        <v>450999.99999999994</v>
      </c>
    </row>
    <row r="19" spans="1:10" ht="8.1" customHeight="1" thickBot="1">
      <c r="A19" s="39"/>
      <c r="B19" s="15"/>
      <c r="C19" s="28"/>
      <c r="D19" s="15"/>
      <c r="E19" s="15"/>
      <c r="F19" s="28"/>
      <c r="G19" s="28"/>
      <c r="H19" s="28"/>
      <c r="I19" s="16"/>
      <c r="J19" s="98"/>
    </row>
    <row r="20" spans="1:10" ht="12.75">
      <c r="A20" s="44" t="s">
        <v>13</v>
      </c>
      <c r="B20" s="17">
        <f aca="true" t="shared" si="10" ref="B20:J20">B12-B18</f>
        <v>35245.95999999996</v>
      </c>
      <c r="C20" s="29">
        <f t="shared" si="10"/>
        <v>34949.19</v>
      </c>
      <c r="D20" s="29">
        <f t="shared" si="10"/>
        <v>18318.040000000037</v>
      </c>
      <c r="E20" s="29">
        <f t="shared" si="10"/>
        <v>-19907.809999999998</v>
      </c>
      <c r="F20" s="29">
        <f aca="true" t="shared" si="11" ref="F20:G20">F12-F18</f>
        <v>-3442.030000000028</v>
      </c>
      <c r="G20" s="29">
        <f t="shared" si="11"/>
        <v>44999.04000000004</v>
      </c>
      <c r="H20" s="29">
        <f t="shared" si="10"/>
        <v>-50947.409999999974</v>
      </c>
      <c r="I20" s="29">
        <f aca="true" t="shared" si="12" ref="I20">I12-I18</f>
        <v>475</v>
      </c>
      <c r="J20" s="92">
        <f t="shared" si="10"/>
        <v>8823.750000000058</v>
      </c>
    </row>
    <row r="21" spans="1:10" ht="12.75">
      <c r="A21" s="45" t="s">
        <v>17</v>
      </c>
      <c r="B21" s="6"/>
      <c r="C21" s="30">
        <f aca="true" t="shared" si="13" ref="C21:J21">C6+C7+C10-C15</f>
        <v>60380.359999999986</v>
      </c>
      <c r="D21" s="30">
        <f t="shared" si="13"/>
        <v>73319.76000000001</v>
      </c>
      <c r="E21" s="30">
        <f t="shared" si="13"/>
        <v>69870.41000000003</v>
      </c>
      <c r="F21" s="30">
        <f t="shared" si="13"/>
        <v>68566</v>
      </c>
      <c r="G21" s="30">
        <f t="shared" si="13"/>
        <v>116256.63</v>
      </c>
      <c r="H21" s="30">
        <f t="shared" si="13"/>
        <v>33650.590000000026</v>
      </c>
      <c r="I21" s="30">
        <f aca="true" t="shared" si="14" ref="I21">I6+I7+I10-I15</f>
        <v>60049</v>
      </c>
      <c r="J21" s="93">
        <f t="shared" si="13"/>
        <v>69887.10000000003</v>
      </c>
    </row>
    <row r="22" spans="1:10" ht="13.5" thickBot="1">
      <c r="A22" s="46" t="s">
        <v>18</v>
      </c>
      <c r="B22" s="13"/>
      <c r="C22" s="31">
        <f aca="true" t="shared" si="15" ref="C22:J22">C8+C11-C17</f>
        <v>-25431.170000000002</v>
      </c>
      <c r="D22" s="31">
        <f t="shared" si="15"/>
        <v>-55001.71</v>
      </c>
      <c r="E22" s="31">
        <f t="shared" si="15"/>
        <v>-89778.22</v>
      </c>
      <c r="F22" s="31">
        <f aca="true" t="shared" si="16" ref="F22:G22">F8+F11-F17</f>
        <v>-72007.87999999998</v>
      </c>
      <c r="G22" s="31">
        <f t="shared" si="16"/>
        <v>-71257.07</v>
      </c>
      <c r="H22" s="31">
        <f t="shared" si="15"/>
        <v>-84637.8</v>
      </c>
      <c r="I22" s="31">
        <f aca="true" t="shared" si="17" ref="I22">I8+I11-I17</f>
        <v>-63301.625</v>
      </c>
      <c r="J22" s="94">
        <f t="shared" si="15"/>
        <v>-64884.165625</v>
      </c>
    </row>
    <row r="23" spans="1:10" ht="8.1" customHeight="1" thickBot="1">
      <c r="A23" s="47"/>
      <c r="B23" s="11"/>
      <c r="C23" s="10"/>
      <c r="D23" s="10"/>
      <c r="E23" s="10"/>
      <c r="F23" s="10"/>
      <c r="G23" s="10"/>
      <c r="H23" s="10"/>
      <c r="I23" s="11"/>
      <c r="J23" s="99"/>
    </row>
    <row r="24" spans="1:10" ht="13.5" thickBot="1">
      <c r="A24" s="57" t="s">
        <v>57</v>
      </c>
      <c r="B24" s="58"/>
      <c r="C24" s="59"/>
      <c r="D24" s="59"/>
      <c r="E24" s="59"/>
      <c r="F24" s="59"/>
      <c r="G24" s="59"/>
      <c r="H24" s="59"/>
      <c r="I24" s="60"/>
      <c r="J24" s="100"/>
    </row>
    <row r="25" spans="1:10" ht="13.5" thickBot="1">
      <c r="A25" s="104" t="s">
        <v>56</v>
      </c>
      <c r="B25" s="105"/>
      <c r="C25" s="106"/>
      <c r="D25" s="106"/>
      <c r="E25" s="106"/>
      <c r="F25" s="106"/>
      <c r="G25" s="106"/>
      <c r="H25" s="106"/>
      <c r="I25" s="107"/>
      <c r="J25" s="108"/>
    </row>
    <row r="26" spans="1:10" ht="12.75">
      <c r="A26" s="40" t="s">
        <v>23</v>
      </c>
      <c r="B26" s="5">
        <v>3820.16</v>
      </c>
      <c r="C26" s="24">
        <v>-1393.68</v>
      </c>
      <c r="D26" s="24">
        <v>0</v>
      </c>
      <c r="E26" s="24">
        <v>0</v>
      </c>
      <c r="F26" s="24">
        <v>10070.58</v>
      </c>
      <c r="G26" s="24">
        <v>-14050</v>
      </c>
      <c r="H26" s="24">
        <v>24516.64</v>
      </c>
      <c r="I26" s="22">
        <v>2069</v>
      </c>
      <c r="J26" s="86">
        <v>1656</v>
      </c>
    </row>
    <row r="27" spans="1:10" ht="12.75">
      <c r="A27" s="101" t="s">
        <v>59</v>
      </c>
      <c r="B27" s="102"/>
      <c r="C27" s="103">
        <v>0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87">
        <v>0</v>
      </c>
    </row>
    <row r="28" spans="1:10" ht="12.75">
      <c r="A28" s="42" t="s">
        <v>24</v>
      </c>
      <c r="B28" s="6">
        <v>25985.6</v>
      </c>
      <c r="C28" s="61">
        <v>3000</v>
      </c>
      <c r="D28" s="61">
        <v>8000</v>
      </c>
      <c r="E28" s="61">
        <v>50000</v>
      </c>
      <c r="F28" s="61">
        <v>0</v>
      </c>
      <c r="G28" s="61"/>
      <c r="H28" s="61">
        <v>30000</v>
      </c>
      <c r="I28" s="61">
        <v>0</v>
      </c>
      <c r="J28" s="87">
        <v>0</v>
      </c>
    </row>
    <row r="29" spans="1:10" ht="13.5" thickBot="1">
      <c r="A29" s="62" t="s">
        <v>25</v>
      </c>
      <c r="B29" s="63">
        <v>0</v>
      </c>
      <c r="C29" s="26">
        <v>0</v>
      </c>
      <c r="D29" s="109">
        <v>0</v>
      </c>
      <c r="E29" s="110">
        <v>0</v>
      </c>
      <c r="F29" s="110">
        <v>0</v>
      </c>
      <c r="G29" s="122"/>
      <c r="H29" s="64">
        <v>0</v>
      </c>
      <c r="I29" s="64">
        <v>0</v>
      </c>
      <c r="J29" s="111">
        <v>0</v>
      </c>
    </row>
    <row r="30" spans="1:10" ht="13.5" thickBot="1">
      <c r="A30" s="120" t="s">
        <v>58</v>
      </c>
      <c r="B30" s="116"/>
      <c r="C30" s="117"/>
      <c r="D30" s="117"/>
      <c r="E30" s="118"/>
      <c r="F30" s="118"/>
      <c r="G30" s="118"/>
      <c r="H30" s="117"/>
      <c r="I30" s="117"/>
      <c r="J30" s="119"/>
    </row>
    <row r="31" spans="1:10" ht="12.75">
      <c r="A31" s="101" t="s">
        <v>60</v>
      </c>
      <c r="B31" s="114"/>
      <c r="C31" s="103"/>
      <c r="D31" s="103"/>
      <c r="E31" s="112"/>
      <c r="F31" s="112"/>
      <c r="G31" s="113">
        <v>24000</v>
      </c>
      <c r="H31" s="113">
        <v>0</v>
      </c>
      <c r="I31" s="113">
        <v>0</v>
      </c>
      <c r="J31" s="90">
        <v>0</v>
      </c>
    </row>
    <row r="32" spans="1:10" ht="12.75">
      <c r="A32" s="42" t="s">
        <v>26</v>
      </c>
      <c r="B32" s="115">
        <v>-65000</v>
      </c>
      <c r="C32" s="61">
        <v>-36614.67</v>
      </c>
      <c r="D32" s="61">
        <v>-22614.68</v>
      </c>
      <c r="E32" s="61">
        <v>-50000</v>
      </c>
      <c r="F32" s="61">
        <v>-6614.68</v>
      </c>
      <c r="G32" s="64">
        <v>-6615</v>
      </c>
      <c r="H32" s="64">
        <v>3569.23</v>
      </c>
      <c r="I32" s="64">
        <v>-7656</v>
      </c>
      <c r="J32" s="87">
        <v>-7656</v>
      </c>
    </row>
    <row r="33" spans="1:10" ht="12.75">
      <c r="A33" s="62" t="s">
        <v>27</v>
      </c>
      <c r="B33" s="63"/>
      <c r="C33" s="64">
        <v>59.16</v>
      </c>
      <c r="D33" s="64">
        <v>122.79</v>
      </c>
      <c r="E33" s="64">
        <v>0</v>
      </c>
      <c r="F33" s="64">
        <v>0</v>
      </c>
      <c r="G33" s="64"/>
      <c r="H33" s="64">
        <v>0</v>
      </c>
      <c r="I33" s="64">
        <v>0</v>
      </c>
      <c r="J33" s="87">
        <v>0</v>
      </c>
    </row>
    <row r="34" spans="1:10" ht="13.5" thickBot="1">
      <c r="A34" s="43" t="s">
        <v>28</v>
      </c>
      <c r="B34" s="65">
        <f>SUM(B26:B32)</f>
        <v>-35194.240000000005</v>
      </c>
      <c r="C34" s="27">
        <f>SUM(C26:C33)</f>
        <v>-34949.189999999995</v>
      </c>
      <c r="D34" s="27">
        <f>SUM(D26:D33)</f>
        <v>-14491.89</v>
      </c>
      <c r="E34" s="27">
        <f aca="true" t="shared" si="18" ref="E34:J34">SUM(E26:E33)</f>
        <v>0</v>
      </c>
      <c r="F34" s="27">
        <f aca="true" t="shared" si="19" ref="F34:G34">SUM(F26:F33)</f>
        <v>3455.8999999999996</v>
      </c>
      <c r="G34" s="27">
        <f t="shared" si="19"/>
        <v>3335</v>
      </c>
      <c r="H34" s="27">
        <f>H26+H28-H32</f>
        <v>50947.409999999996</v>
      </c>
      <c r="I34" s="27">
        <f t="shared" si="18"/>
        <v>-5587</v>
      </c>
      <c r="J34" s="91">
        <f t="shared" si="18"/>
        <v>-6000</v>
      </c>
    </row>
    <row r="35" spans="1:11" ht="12.75">
      <c r="A35" s="3"/>
      <c r="B35" s="3"/>
      <c r="C35" s="18"/>
      <c r="D35" s="18"/>
      <c r="E35" s="18"/>
      <c r="F35" s="18"/>
      <c r="G35" s="18"/>
      <c r="H35" s="18"/>
      <c r="I35" s="18"/>
      <c r="J35" s="18"/>
      <c r="K35" s="18"/>
    </row>
    <row r="36" spans="1:8" s="72" customFormat="1" ht="12.75">
      <c r="A36" s="71" t="s">
        <v>47</v>
      </c>
      <c r="D36" s="72" t="s">
        <v>30</v>
      </c>
      <c r="F36" s="72" t="s">
        <v>31</v>
      </c>
      <c r="H36" s="72" t="s">
        <v>32</v>
      </c>
    </row>
    <row r="37" ht="12.75">
      <c r="A37" s="85" t="s">
        <v>55</v>
      </c>
    </row>
    <row r="38" ht="12.75">
      <c r="A38" s="66"/>
    </row>
    <row r="39" spans="1:8" s="72" customFormat="1" ht="12.75">
      <c r="A39" s="71" t="s">
        <v>33</v>
      </c>
      <c r="C39" s="68" t="s">
        <v>45</v>
      </c>
      <c r="D39" s="73">
        <v>50000000</v>
      </c>
      <c r="F39" s="74">
        <v>40574</v>
      </c>
      <c r="H39" s="74">
        <v>44227</v>
      </c>
    </row>
    <row r="40" spans="1:4" ht="12.75">
      <c r="A40" s="68" t="s">
        <v>35</v>
      </c>
      <c r="C40" s="68" t="s">
        <v>34</v>
      </c>
      <c r="D40" s="69">
        <v>413240</v>
      </c>
    </row>
    <row r="41" spans="1:4" ht="12.75">
      <c r="A41" s="66" t="s">
        <v>38</v>
      </c>
      <c r="D41" s="70">
        <v>413240</v>
      </c>
    </row>
    <row r="43" spans="1:8" s="72" customFormat="1" ht="12.75">
      <c r="A43" s="72" t="s">
        <v>36</v>
      </c>
      <c r="C43" s="68" t="s">
        <v>46</v>
      </c>
      <c r="D43" s="75">
        <v>20000000</v>
      </c>
      <c r="F43" s="74">
        <v>42035</v>
      </c>
      <c r="H43" s="74">
        <v>46418</v>
      </c>
    </row>
    <row r="44" spans="1:4" ht="12.75">
      <c r="A44" s="68" t="s">
        <v>37</v>
      </c>
      <c r="C44" s="68" t="s">
        <v>34</v>
      </c>
      <c r="D44" s="76">
        <v>138000</v>
      </c>
    </row>
    <row r="45" spans="1:4" ht="12.75">
      <c r="A45" s="2" t="s">
        <v>38</v>
      </c>
      <c r="D45" s="70">
        <v>1656000</v>
      </c>
    </row>
    <row r="46" spans="1:4" ht="12.75">
      <c r="A46" s="2" t="s">
        <v>39</v>
      </c>
      <c r="D46" s="70">
        <v>1656000</v>
      </c>
    </row>
    <row r="47" spans="1:4" ht="12.75">
      <c r="A47" s="2" t="s">
        <v>40</v>
      </c>
      <c r="D47" s="70">
        <v>1656000</v>
      </c>
    </row>
    <row r="48" spans="1:4" ht="12.75">
      <c r="A48" s="2" t="s">
        <v>41</v>
      </c>
      <c r="D48" s="70">
        <v>1656000</v>
      </c>
    </row>
    <row r="49" spans="1:4" ht="12.75">
      <c r="A49" s="2" t="s">
        <v>42</v>
      </c>
      <c r="D49" s="70">
        <v>1656000</v>
      </c>
    </row>
    <row r="50" spans="1:4" ht="12.75">
      <c r="A50" s="2" t="s">
        <v>43</v>
      </c>
      <c r="D50" s="70">
        <v>1656000</v>
      </c>
    </row>
    <row r="51" spans="1:4" ht="12.75">
      <c r="A51" s="2" t="s">
        <v>44</v>
      </c>
      <c r="D51" s="70">
        <v>138000</v>
      </c>
    </row>
    <row r="53" spans="1:8" s="72" customFormat="1" ht="12.75">
      <c r="A53" s="72" t="s">
        <v>64</v>
      </c>
      <c r="C53" s="68" t="s">
        <v>65</v>
      </c>
      <c r="D53" s="75">
        <v>30000000</v>
      </c>
      <c r="F53" s="74">
        <v>44256</v>
      </c>
      <c r="H53" s="74">
        <v>46295</v>
      </c>
    </row>
    <row r="54" spans="1:4" ht="12.75">
      <c r="A54" s="68" t="s">
        <v>66</v>
      </c>
      <c r="C54" s="68" t="s">
        <v>34</v>
      </c>
      <c r="D54" s="76">
        <v>500000</v>
      </c>
    </row>
    <row r="55" spans="1:4" ht="12.75">
      <c r="A55" s="2" t="s">
        <v>38</v>
      </c>
      <c r="D55" s="70">
        <v>1500000</v>
      </c>
    </row>
    <row r="56" spans="1:4" ht="12.75">
      <c r="A56" s="2" t="s">
        <v>39</v>
      </c>
      <c r="D56" s="70">
        <v>6000000</v>
      </c>
    </row>
    <row r="57" spans="1:4" ht="12.75">
      <c r="A57" s="2" t="s">
        <v>40</v>
      </c>
      <c r="D57" s="70">
        <v>6000000</v>
      </c>
    </row>
    <row r="58" spans="1:4" ht="12.75">
      <c r="A58" s="2" t="s">
        <v>41</v>
      </c>
      <c r="D58" s="70">
        <v>6000000</v>
      </c>
    </row>
    <row r="59" spans="1:4" ht="12.75">
      <c r="A59" s="2" t="s">
        <v>42</v>
      </c>
      <c r="D59" s="70">
        <v>6000000</v>
      </c>
    </row>
    <row r="60" spans="1:4" ht="12.75">
      <c r="A60" s="2" t="s">
        <v>43</v>
      </c>
      <c r="D60" s="70">
        <v>4500000</v>
      </c>
    </row>
    <row r="62" spans="1:6" s="72" customFormat="1" ht="12.75">
      <c r="A62" s="72" t="s">
        <v>48</v>
      </c>
      <c r="D62" s="75">
        <v>24644000</v>
      </c>
      <c r="F62" s="68" t="s">
        <v>53</v>
      </c>
    </row>
    <row r="63" ht="13.15" customHeight="1"/>
    <row r="64" spans="1:4" s="79" customFormat="1" ht="12.75">
      <c r="A64" s="77" t="s">
        <v>29</v>
      </c>
      <c r="B64" s="78"/>
      <c r="C64" s="78"/>
      <c r="D64" s="78"/>
    </row>
    <row r="65" spans="1:4" ht="12.75">
      <c r="A65" s="2" t="s">
        <v>67</v>
      </c>
      <c r="B65" s="2"/>
      <c r="C65" s="2"/>
      <c r="D65" s="2"/>
    </row>
    <row r="66" spans="1:4" ht="12.75">
      <c r="A66" s="2" t="s">
        <v>69</v>
      </c>
      <c r="B66" s="2"/>
      <c r="C66" s="2"/>
      <c r="D66" s="2"/>
    </row>
    <row r="67" ht="12.75">
      <c r="A67" s="2" t="s">
        <v>70</v>
      </c>
    </row>
    <row r="68" spans="1:4" ht="12.75">
      <c r="A68" s="2" t="s">
        <v>51</v>
      </c>
      <c r="B68" s="2"/>
      <c r="C68" s="2"/>
      <c r="D68" s="2"/>
    </row>
    <row r="69" spans="1:4" ht="12.75">
      <c r="A69" s="2" t="s">
        <v>49</v>
      </c>
      <c r="B69" s="2"/>
      <c r="C69" s="2"/>
      <c r="D69" s="2"/>
    </row>
    <row r="70" spans="1:4" ht="12.75">
      <c r="A70" s="2" t="s">
        <v>50</v>
      </c>
      <c r="B70" s="2"/>
      <c r="C70" s="2"/>
      <c r="D70" s="2"/>
    </row>
    <row r="71" ht="12.75">
      <c r="A71" s="2" t="s">
        <v>71</v>
      </c>
    </row>
    <row r="73" spans="1:4" ht="12.75">
      <c r="A73" s="2" t="s">
        <v>68</v>
      </c>
      <c r="D73" s="2" t="s">
        <v>72</v>
      </c>
    </row>
    <row r="74" spans="5:11" ht="12.75">
      <c r="E74" s="2"/>
      <c r="F74" s="2"/>
      <c r="G74" s="2"/>
      <c r="H74" s="2"/>
      <c r="I74" s="2"/>
      <c r="J74" s="2"/>
      <c r="K74" s="2"/>
    </row>
    <row r="75" spans="5:11" ht="12.75">
      <c r="E75" s="2"/>
      <c r="F75" s="2"/>
      <c r="G75" s="2"/>
      <c r="H75" s="2"/>
      <c r="I75" s="2"/>
      <c r="J75" s="2"/>
      <c r="K75" s="2"/>
    </row>
    <row r="76" spans="5:11" ht="12.75">
      <c r="E76" s="2"/>
      <c r="F76" s="2"/>
      <c r="G76" s="2"/>
      <c r="H76" s="2"/>
      <c r="I76" s="2"/>
      <c r="J76" s="2"/>
      <c r="K76" s="2"/>
    </row>
    <row r="77" spans="5:11" ht="12.75">
      <c r="E77" s="2"/>
      <c r="F77" s="2"/>
      <c r="G77" s="2"/>
      <c r="H77" s="2"/>
      <c r="I77" s="2"/>
      <c r="J77" s="2"/>
      <c r="K77" s="2"/>
    </row>
    <row r="78" spans="5:11" ht="12.75">
      <c r="E78" s="2"/>
      <c r="F78" s="2"/>
      <c r="G78" s="2"/>
      <c r="H78" s="2"/>
      <c r="I78" s="2"/>
      <c r="J78" s="2"/>
      <c r="K78" s="2"/>
    </row>
    <row r="79" spans="1:11" ht="12.7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ht="12.75">
      <c r="A80" s="2"/>
    </row>
  </sheetData>
  <conditionalFormatting sqref="G6:G9">
    <cfRule type="expression" priority="16" dxfId="2" stopIfTrue="1">
      <formula>$K6="Z"</formula>
    </cfRule>
    <cfRule type="expression" priority="17" dxfId="1" stopIfTrue="1">
      <formula>$K6="T"</formula>
    </cfRule>
    <cfRule type="expression" priority="18" dxfId="0" stopIfTrue="1">
      <formula>$K6="Y"</formula>
    </cfRule>
  </conditionalFormatting>
  <conditionalFormatting sqref="G15">
    <cfRule type="expression" priority="13" dxfId="2" stopIfTrue="1">
      <formula>$K15="Z"</formula>
    </cfRule>
    <cfRule type="expression" priority="14" dxfId="1" stopIfTrue="1">
      <formula>$K15="T"</formula>
    </cfRule>
    <cfRule type="expression" priority="15" dxfId="0" stopIfTrue="1">
      <formula>$K15="Y"</formula>
    </cfRule>
  </conditionalFormatting>
  <conditionalFormatting sqref="G17">
    <cfRule type="expression" priority="10" dxfId="2" stopIfTrue="1">
      <formula>$K17="Z"</formula>
    </cfRule>
    <cfRule type="expression" priority="11" dxfId="1" stopIfTrue="1">
      <formula>$K17="T"</formula>
    </cfRule>
    <cfRule type="expression" priority="12" dxfId="0" stopIfTrue="1">
      <formula>$K17="Y"</formula>
    </cfRule>
  </conditionalFormatting>
  <conditionalFormatting sqref="H6:H9">
    <cfRule type="expression" priority="7" dxfId="2" stopIfTrue="1">
      <formula>$K6="Z"</formula>
    </cfRule>
    <cfRule type="expression" priority="8" dxfId="1" stopIfTrue="1">
      <formula>$K6="T"</formula>
    </cfRule>
    <cfRule type="expression" priority="9" dxfId="0" stopIfTrue="1">
      <formula>$K6="Y"</formula>
    </cfRule>
  </conditionalFormatting>
  <conditionalFormatting sqref="H15">
    <cfRule type="expression" priority="4" dxfId="2" stopIfTrue="1">
      <formula>$K15="Z"</formula>
    </cfRule>
    <cfRule type="expression" priority="5" dxfId="1" stopIfTrue="1">
      <formula>$K15="T"</formula>
    </cfRule>
    <cfRule type="expression" priority="6" dxfId="0" stopIfTrue="1">
      <formula>$K15="Y"</formula>
    </cfRule>
  </conditionalFormatting>
  <conditionalFormatting sqref="H17">
    <cfRule type="expression" priority="1" dxfId="2" stopIfTrue="1">
      <formula>$K17="Z"</formula>
    </cfRule>
    <cfRule type="expression" priority="2" dxfId="1" stopIfTrue="1">
      <formula>$K17="T"</formula>
    </cfRule>
    <cfRule type="expression" priority="3" dxfId="0" stopIfTrue="1">
      <formula>$K17="Y"</formula>
    </cfRule>
  </conditionalFormatting>
  <conditionalFormatting sqref="D6:E11 F10:G11 F6:F9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3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kovac_eko</dc:creator>
  <cp:keywords/>
  <dc:description/>
  <cp:lastModifiedBy>stetkarova</cp:lastModifiedBy>
  <cp:lastPrinted>2021-02-19T07:06:27Z</cp:lastPrinted>
  <dcterms:created xsi:type="dcterms:W3CDTF">2010-01-29T11:00:02Z</dcterms:created>
  <dcterms:modified xsi:type="dcterms:W3CDTF">2021-02-19T07:07:51Z</dcterms:modified>
  <cp:category/>
  <cp:version/>
  <cp:contentType/>
  <cp:contentStatus/>
</cp:coreProperties>
</file>