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45" windowWidth="20115" windowHeight="7995" activeTab="0"/>
  </bookViews>
  <sheets>
    <sheet name="RO č. 12 5.10.2022" sheetId="11" r:id="rId1"/>
  </sheets>
  <definedNames/>
  <calcPr calcId="145621"/>
</workbook>
</file>

<file path=xl/sharedStrings.xml><?xml version="1.0" encoding="utf-8"?>
<sst xmlns="http://schemas.openxmlformats.org/spreadsheetml/2006/main" count="318" uniqueCount="204">
  <si>
    <t>Poř.</t>
  </si>
  <si>
    <t xml:space="preserve"> </t>
  </si>
  <si>
    <t>§</t>
  </si>
  <si>
    <t>Pol.</t>
  </si>
  <si>
    <t>Org.</t>
  </si>
  <si>
    <t xml:space="preserve">Platný </t>
  </si>
  <si>
    <t>RO</t>
  </si>
  <si>
    <t>Nový</t>
  </si>
  <si>
    <t>čís.</t>
  </si>
  <si>
    <t>rozpočet</t>
  </si>
  <si>
    <t xml:space="preserve">A) Změny příjmů a jejich použití </t>
  </si>
  <si>
    <t>1.</t>
  </si>
  <si>
    <t>2.</t>
  </si>
  <si>
    <t>Příjmy celkem</t>
  </si>
  <si>
    <t>Výdaje provozní (běžné)</t>
  </si>
  <si>
    <t>Výdaje (investiční)</t>
  </si>
  <si>
    <t>Příjmy - výdaje</t>
  </si>
  <si>
    <t>B) Změny v běžných výdajích</t>
  </si>
  <si>
    <t>Výdaje běžné saldo</t>
  </si>
  <si>
    <t xml:space="preserve">C) Změny v investicích  </t>
  </si>
  <si>
    <t>Investice saldo</t>
  </si>
  <si>
    <t>Běžné výdaje</t>
  </si>
  <si>
    <t>Investice</t>
  </si>
  <si>
    <t>Celkové výdaje (běžné+investice)</t>
  </si>
  <si>
    <t>P-V-I</t>
  </si>
  <si>
    <t>Financování</t>
  </si>
  <si>
    <t>Příjmy</t>
  </si>
  <si>
    <t>Celkové výdaje (BV+inv)</t>
  </si>
  <si>
    <t>Finance</t>
  </si>
  <si>
    <t>Rekapitulace Rozpočtového opatření</t>
  </si>
  <si>
    <t>D) Změny ve financování</t>
  </si>
  <si>
    <t>Financování saldo</t>
  </si>
  <si>
    <t>P= příjmy   V= výdaje   NZ= nově zařazeno do R2022</t>
  </si>
  <si>
    <t>Rekapitulace celkového rozpočtu města na rok 2022 včetně RO</t>
  </si>
  <si>
    <t>4.</t>
  </si>
  <si>
    <t>5.</t>
  </si>
  <si>
    <t>6.</t>
  </si>
  <si>
    <t>7.</t>
  </si>
  <si>
    <t>N+Z+</t>
  </si>
  <si>
    <t>ÚZ</t>
  </si>
  <si>
    <t>NZ</t>
  </si>
  <si>
    <t>8.</t>
  </si>
  <si>
    <t>9.</t>
  </si>
  <si>
    <t>č. 12</t>
  </si>
  <si>
    <t>Otrokovice,  5.10.2022</t>
  </si>
  <si>
    <t>Příjem nein. dotace ze SFŽP na realizaci Akčního plánu zlepšování kval. ovzduší</t>
  </si>
  <si>
    <t>90002</t>
  </si>
  <si>
    <t>1105</t>
  </si>
  <si>
    <t>7193</t>
  </si>
  <si>
    <t>Zvýšení fin. prostředků určených na platy zaměstnanců MěÚ</t>
  </si>
  <si>
    <t>Zvýšení fin. prostředků určených na zdravotní pojištění zam. MěÚ</t>
  </si>
  <si>
    <t>0445</t>
  </si>
  <si>
    <t>13024</t>
  </si>
  <si>
    <t>SOC SPOD studená voda</t>
  </si>
  <si>
    <t>SOC SPOD teplo</t>
  </si>
  <si>
    <t>SOC SPOD elektrická energie</t>
  </si>
  <si>
    <t>SOC SPOD nákup ostatních služeb</t>
  </si>
  <si>
    <t>SOC SPOD ostatní osobní výdaje</t>
  </si>
  <si>
    <t>SOC SPOD výdaje na věcné dary</t>
  </si>
  <si>
    <t>SOC SPOD náhrady mezd v době nemoci</t>
  </si>
  <si>
    <t>ZAPOV předpoklad příjmu neinv. dotace na realizaci projektu</t>
  </si>
  <si>
    <t>2094</t>
  </si>
  <si>
    <t>060112002</t>
  </si>
  <si>
    <t>ZAPOV příjem nein. dotace na realizaci projektu (SR)</t>
  </si>
  <si>
    <t>ZAPOV příjem nein. dotace na realizaci projektu (Norské fondy)</t>
  </si>
  <si>
    <t>060595032</t>
  </si>
  <si>
    <t>3.</t>
  </si>
  <si>
    <t>EKO zvýšení příjmu z pojistných náhrad</t>
  </si>
  <si>
    <t>EKO Pojistné události: oprava vývěsní skříňky</t>
  </si>
  <si>
    <t>0528</t>
  </si>
  <si>
    <t>SOC ZAPOV služby peněžních ústavů - zvýšení</t>
  </si>
  <si>
    <t>SOC ZAPOV nein. trasnfery do zahraničí</t>
  </si>
  <si>
    <t>SOC ZAPOV nein. transfery do zahraničí</t>
  </si>
  <si>
    <t>SOC ZAPOV služby zpracování dat</t>
  </si>
  <si>
    <t>SOC ZAPOV cestovné</t>
  </si>
  <si>
    <t>SOC ZAPOV nájemné</t>
  </si>
  <si>
    <t>SOC ZAPOV pohoštění</t>
  </si>
  <si>
    <t>SOC ZAPOV věcné dary</t>
  </si>
  <si>
    <t>0484</t>
  </si>
  <si>
    <t>SOC HF I služby elekt. komunikací</t>
  </si>
  <si>
    <t>SOC HF I pohoštění</t>
  </si>
  <si>
    <t>SOC HF I cestovné</t>
  </si>
  <si>
    <t>0485</t>
  </si>
  <si>
    <t>1244</t>
  </si>
  <si>
    <t>0742</t>
  </si>
  <si>
    <t>OŠK Záštita ST - přesun na fin. dar pro TOM 1419 na akci misijní jarmark</t>
  </si>
  <si>
    <t>OŠK Záštita ST - přesun na fin. dar pro Fotoklub Beseda Otrokovice</t>
  </si>
  <si>
    <t>0503</t>
  </si>
  <si>
    <t>0364</t>
  </si>
  <si>
    <t>OŠK Záštita ST - přesun na fin. dar ZUŠ Otrokovice</t>
  </si>
  <si>
    <t>OŠK The Well překladatelské služby</t>
  </si>
  <si>
    <t>2187</t>
  </si>
  <si>
    <t>OŠK The Well ostatní osobní výdaje (dohody)</t>
  </si>
  <si>
    <t>OŠK Nein. transfery spolkům prezentace v Luhačovickém zálesí - nerealizováno</t>
  </si>
  <si>
    <t>OŠK MAP III. Nákup materiálu j.n.</t>
  </si>
  <si>
    <t>2091</t>
  </si>
  <si>
    <t>103533063</t>
  </si>
  <si>
    <t>OŠK MAP III. Nákup služeb</t>
  </si>
  <si>
    <t>OŠK MAP III. Platy zaměstnanců v pracovním poměru</t>
  </si>
  <si>
    <t>OŠK MAP III. Ostatní osobní výdaje</t>
  </si>
  <si>
    <t xml:space="preserve">OŠK MAP III. Sociální zabezpečení </t>
  </si>
  <si>
    <t>SOC KPSS nákup služeb snížení</t>
  </si>
  <si>
    <t>SOC KPSS nákup materiálu j.n.</t>
  </si>
  <si>
    <t>SOC KPSS pohoštění</t>
  </si>
  <si>
    <t>0403</t>
  </si>
  <si>
    <t>4379</t>
  </si>
  <si>
    <t>6121</t>
  </si>
  <si>
    <t>ORM Nová parkovací místa Štěrkoviště</t>
  </si>
  <si>
    <t>ORM Městské koupaliště - revitalizace</t>
  </si>
  <si>
    <t>ORM Dět. dopravní hřiště - budova, povrch, signalizace</t>
  </si>
  <si>
    <t>8259</t>
  </si>
  <si>
    <t>6171</t>
  </si>
  <si>
    <t>ORM Stroje, přístroje, zařízení</t>
  </si>
  <si>
    <t>ORM Hurdisovy domy tř. T. Bati 981 - 984</t>
  </si>
  <si>
    <t>8245</t>
  </si>
  <si>
    <t>3612</t>
  </si>
  <si>
    <t>9315</t>
  </si>
  <si>
    <t>4350</t>
  </si>
  <si>
    <t>ORM Zlepšení energetických vlastností SENIORu</t>
  </si>
  <si>
    <t xml:space="preserve">OŠK MAP III. Zdravotní pojištění </t>
  </si>
  <si>
    <t>9340</t>
  </si>
  <si>
    <t xml:space="preserve">ORM ZŠ Trávníky oprava el. a kanalizačních rozvodů </t>
  </si>
  <si>
    <t>ORM Dobudování protipovodňových opatření Baťov (TSO)</t>
  </si>
  <si>
    <t>6213</t>
  </si>
  <si>
    <t>3744</t>
  </si>
  <si>
    <t>0656</t>
  </si>
  <si>
    <t>5311</t>
  </si>
  <si>
    <t>ORM MP - kamerové body</t>
  </si>
  <si>
    <t>3421</t>
  </si>
  <si>
    <t>ORM Dětské dopravní hřiště - budova, signalizace, povrch</t>
  </si>
  <si>
    <t>ORM Úpravy veř. prostranství na ul. Havlíčkova</t>
  </si>
  <si>
    <t>1200</t>
  </si>
  <si>
    <t>3639</t>
  </si>
  <si>
    <t>0128</t>
  </si>
  <si>
    <t>ORM Projekty nejbližších let</t>
  </si>
  <si>
    <t>ORM + OB oprava kanalizace v budově OB</t>
  </si>
  <si>
    <t>0603</t>
  </si>
  <si>
    <t>0608</t>
  </si>
  <si>
    <t>0604</t>
  </si>
  <si>
    <t>TEHOS MK Příjmy ze vstupného</t>
  </si>
  <si>
    <t>TEHOS MK teplo - zvýšení</t>
  </si>
  <si>
    <t>TEHOS MK elektřina zvýšení</t>
  </si>
  <si>
    <t>TEHOS SH teplo zvýšení</t>
  </si>
  <si>
    <t>5198</t>
  </si>
  <si>
    <t>00120</t>
  </si>
  <si>
    <t>5201</t>
  </si>
  <si>
    <t>Příjem nein. dotace z KÚ ZK na realizaci aktivit BESIP</t>
  </si>
  <si>
    <t>Strategie BESIP dary při vyhlášení soutěže bez ÚZ</t>
  </si>
  <si>
    <t>Strategie BESIP dary při vyhlášení soutěže s ÚZ</t>
  </si>
  <si>
    <t>Strategie BESIP - nájemné bez ÚZ</t>
  </si>
  <si>
    <t>Strategie BESIP - nájemné s ÚZ</t>
  </si>
  <si>
    <t>MOTOBESIP - nákup služeb bez ÚZ</t>
  </si>
  <si>
    <t>MOTOBESIP - nákup služeb s ÚZ</t>
  </si>
  <si>
    <t>Kompenzační příspěvek od KÚ na zajištění nouzového ubytování</t>
  </si>
  <si>
    <t>Zvýšení fin. prostředků na opravy ubytovny na ul. Lidická</t>
  </si>
  <si>
    <t>104113013</t>
  </si>
  <si>
    <t>104513013</t>
  </si>
  <si>
    <t>98043</t>
  </si>
  <si>
    <t>EKO poplatky za rezervaci zdrojů (rev. úvěr)</t>
  </si>
  <si>
    <t>POPOS příjem dotace na realizaci projektu 5. část (SR)</t>
  </si>
  <si>
    <t>POPOS příjem dotace na realizaci projektu 5. část (EU)</t>
  </si>
  <si>
    <t>Kompenzační bonus, doplatek za 04-06/2022</t>
  </si>
  <si>
    <t xml:space="preserve">EKO Předpokládaný příjem dotací z KÚ </t>
  </si>
  <si>
    <t>EKO ZŠ Mánesova odvod z IF na nákup multifunkční pánve</t>
  </si>
  <si>
    <t>0358</t>
  </si>
  <si>
    <t>10.</t>
  </si>
  <si>
    <t>4165</t>
  </si>
  <si>
    <t>0357</t>
  </si>
  <si>
    <t>0351</t>
  </si>
  <si>
    <t>EKO ZŠ TGM aktualizace odvodu odpisů z nemovitého majetku</t>
  </si>
  <si>
    <t>EKO ZŠ Mánesova aktualizace odvodu odpisů z nemovitého majetku</t>
  </si>
  <si>
    <t>EKO MŠO aktualizace odvodu odpisů z nemovitého majektu</t>
  </si>
  <si>
    <t>EKO + KRŘ neuskutečnění nákupu vozidla</t>
  </si>
  <si>
    <t>Příjem nein. dotace z NP ŽP na výsadbu stromů</t>
  </si>
  <si>
    <t>0594</t>
  </si>
  <si>
    <t>11.</t>
  </si>
  <si>
    <t>DPPO - zvýšení</t>
  </si>
  <si>
    <t>SOC POPOS platy zaměstnanců, úprava rozpočtu v souvislosti s jeho ukončováním</t>
  </si>
  <si>
    <t>SOC POPOS ostatní osobní výdaje, úprava rozpočtu v souvislosti s jeho ukončováním</t>
  </si>
  <si>
    <t>SOC POPOS sociální zabezpečení, úprava rozpočtu v souvislosti s jeho ukončováním</t>
  </si>
  <si>
    <t>SOC POPOS povinné pojištění, úprava rozpočtu v souvislosti s jeho ukončováním</t>
  </si>
  <si>
    <t>SOC POPOS náhrady mezd v době nemoci, úprava rozpočtu v souv. s jeho ukončováním</t>
  </si>
  <si>
    <t>SOC POPOS nákup materiálu, úprava rozpočtu v souvislosti s jeho ukončováním</t>
  </si>
  <si>
    <t>SOC POPOS služby elektronických komunikací, úprava rozpočtu v souv. s jeho ukončováním</t>
  </si>
  <si>
    <t>SOC POPOS služby peněžních ústavů, úprava rozpočtu v souvislosti s jeho ukončováním</t>
  </si>
  <si>
    <t>SOC POPOS nájemné, úprava rozpočtu v souvislosti s jeho ukončováním</t>
  </si>
  <si>
    <t>SOC POPOS nákup ost. služeb, úprava rozpočtu v souvislosti s jeho ukončováním</t>
  </si>
  <si>
    <t>SOC POPOS cestovné, úprava rozpočtu v souvislosti s jeho ukončováním</t>
  </si>
  <si>
    <t>SOC POPOS pohoštění, úprava rozpočtu v souvislosti s jeho ukončováním</t>
  </si>
  <si>
    <t>EKO ZŠ Mánesova navýšení příspěvku zřizovatele (teplo, opravy, odpisy)</t>
  </si>
  <si>
    <t>EKO ZŠ TGM navýšení příspěvku zřizovatele (teplo, opravy, odpisy, ost. náklady)</t>
  </si>
  <si>
    <t>EKO ZŠ Trávníky navýšení příspěvku zřizovatele (teplo, havárie vody, odpisy, plavání)</t>
  </si>
  <si>
    <t>EKO MŠO úpravy příspěvku zřizovatele (teplo, opravy, odpisy)</t>
  </si>
  <si>
    <t>0359</t>
  </si>
  <si>
    <t>EKO MŠO úpravy příspěvku zřizovatele (Sporťák, dle us. č. RMO/1/12/22)</t>
  </si>
  <si>
    <t>0326</t>
  </si>
  <si>
    <t>Zvýšení fin. prostředků určených na sociální zabezpečení zam. MěÚ</t>
  </si>
  <si>
    <t>ORM ZŠ Mánesova rekonstrukce kuchyně - příspěvek z IF školy</t>
  </si>
  <si>
    <t>4319</t>
  </si>
  <si>
    <t>OŠK Fin. dar pro TOM 1419, IČ 64439313, na Misijní jarmark ze dne 23.10.2022</t>
  </si>
  <si>
    <t>OŠK Fin. dar pro Fotoklub Beseda, IČ 2725202, na akci Vyhlášení mapového okruhu Vysočina</t>
  </si>
  <si>
    <t>OŠK Fin. dar pro ZUŠ Otrokovice, IČ 00839311, na koncerty v Otr. BESEDĚ 24.11.2022</t>
  </si>
  <si>
    <t>Příloha k us. č. RMO/31/18/22</t>
  </si>
  <si>
    <t xml:space="preserve">Rozpočtové opatření č. 12/2022 - změna schvál. rozpočtu roku 2022 - říjen (údaje v tis. Kč)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</si>
</sst>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0" borderId="5" xfId="0" applyFont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/>
    <xf numFmtId="4" fontId="1" fillId="3" borderId="1" xfId="0" applyNumberFormat="1" applyFont="1" applyFill="1" applyBorder="1" applyAlignment="1">
      <alignment horizontal="right"/>
    </xf>
    <xf numFmtId="4" fontId="2" fillId="0" borderId="6" xfId="0" applyNumberFormat="1" applyFont="1" applyBorder="1"/>
    <xf numFmtId="4" fontId="1" fillId="0" borderId="7" xfId="0" applyNumberFormat="1" applyFont="1" applyBorder="1"/>
    <xf numFmtId="0" fontId="1" fillId="3" borderId="0" xfId="0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right"/>
    </xf>
    <xf numFmtId="0" fontId="2" fillId="0" borderId="0" xfId="0" applyFont="1" applyBorder="1"/>
    <xf numFmtId="0" fontId="1" fillId="0" borderId="0" xfId="0" applyFont="1" applyAlignment="1">
      <alignment horizontal="center"/>
    </xf>
    <xf numFmtId="14" fontId="1" fillId="0" borderId="0" xfId="0" applyNumberFormat="1" applyFont="1"/>
    <xf numFmtId="4" fontId="2" fillId="3" borderId="8" xfId="0" applyNumberFormat="1" applyFont="1" applyFill="1" applyBorder="1" applyAlignment="1">
      <alignment horizontal="right"/>
    </xf>
    <xf numFmtId="4" fontId="1" fillId="3" borderId="0" xfId="0" applyNumberFormat="1" applyFont="1" applyFill="1" applyBorder="1" applyAlignment="1">
      <alignment horizontal="right"/>
    </xf>
    <xf numFmtId="0" fontId="2" fillId="0" borderId="0" xfId="0" applyFont="1"/>
    <xf numFmtId="0" fontId="2" fillId="0" borderId="9" xfId="0" applyFont="1" applyBorder="1" applyAlignment="1">
      <alignment horizontal="left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4" fontId="2" fillId="3" borderId="10" xfId="0" applyNumberFormat="1" applyFont="1" applyFill="1" applyBorder="1" applyAlignment="1">
      <alignment horizontal="righ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" fontId="1" fillId="3" borderId="8" xfId="0" applyNumberFormat="1" applyFont="1" applyFill="1" applyBorder="1" applyAlignment="1">
      <alignment horizontal="right" vertical="center"/>
    </xf>
    <xf numFmtId="4" fontId="2" fillId="3" borderId="8" xfId="0" applyNumberFormat="1" applyFont="1" applyFill="1" applyBorder="1" applyAlignment="1">
      <alignment horizontal="right" vertical="center"/>
    </xf>
    <xf numFmtId="4" fontId="1" fillId="3" borderId="6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4" fontId="1" fillId="3" borderId="2" xfId="0" applyNumberFormat="1" applyFont="1" applyFill="1" applyBorder="1" applyAlignment="1">
      <alignment horizontal="right"/>
    </xf>
    <xf numFmtId="4" fontId="2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4" fontId="1" fillId="0" borderId="0" xfId="0" applyNumberFormat="1" applyFont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/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/>
    <xf numFmtId="0" fontId="6" fillId="0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14" xfId="20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/>
    <xf numFmtId="4" fontId="9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" fillId="0" borderId="1" xfId="0" applyFont="1" applyFill="1" applyBorder="1"/>
    <xf numFmtId="4" fontId="1" fillId="0" borderId="10" xfId="0" applyNumberFormat="1" applyFont="1" applyFill="1" applyBorder="1"/>
    <xf numFmtId="0" fontId="1" fillId="4" borderId="10" xfId="0" applyFont="1" applyFill="1" applyBorder="1"/>
    <xf numFmtId="0" fontId="7" fillId="4" borderId="10" xfId="0" applyFont="1" applyFill="1" applyBorder="1" applyAlignment="1">
      <alignment horizontal="center"/>
    </xf>
    <xf numFmtId="4" fontId="1" fillId="4" borderId="10" xfId="0" applyNumberFormat="1" applyFont="1" applyFill="1" applyBorder="1"/>
    <xf numFmtId="4" fontId="9" fillId="4" borderId="10" xfId="0" applyNumberFormat="1" applyFont="1" applyFill="1" applyBorder="1" applyAlignment="1">
      <alignment/>
    </xf>
    <xf numFmtId="4" fontId="1" fillId="4" borderId="10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8" fillId="4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" fillId="0" borderId="10" xfId="0" applyFont="1" applyFill="1" applyBorder="1"/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/>
    <xf numFmtId="4" fontId="2" fillId="0" borderId="10" xfId="0" applyNumberFormat="1" applyFont="1" applyBorder="1"/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2" fontId="1" fillId="0" borderId="10" xfId="0" applyNumberFormat="1" applyFont="1" applyFill="1" applyBorder="1"/>
    <xf numFmtId="2" fontId="2" fillId="0" borderId="10" xfId="0" applyNumberFormat="1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14" xfId="20" applyFont="1" applyFill="1" applyBorder="1" applyAlignment="1">
      <alignment vertical="center"/>
      <protection/>
    </xf>
    <xf numFmtId="4" fontId="2" fillId="0" borderId="10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4" fontId="2" fillId="4" borderId="10" xfId="0" applyNumberFormat="1" applyFont="1" applyFill="1" applyBorder="1"/>
    <xf numFmtId="4" fontId="1" fillId="4" borderId="6" xfId="0" applyNumberFormat="1" applyFont="1" applyFill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4" fontId="8" fillId="4" borderId="10" xfId="0" applyNumberFormat="1" applyFont="1" applyFill="1" applyBorder="1"/>
    <xf numFmtId="4" fontId="1" fillId="4" borderId="10" xfId="0" applyNumberFormat="1" applyFont="1" applyFill="1" applyBorder="1" applyAlignment="1">
      <alignment horizontal="right" vertical="center"/>
    </xf>
    <xf numFmtId="4" fontId="2" fillId="4" borderId="10" xfId="0" applyNumberFormat="1" applyFont="1" applyFill="1" applyBorder="1" applyAlignment="1">
      <alignment horizontal="right" vertical="center"/>
    </xf>
    <xf numFmtId="4" fontId="5" fillId="0" borderId="0" xfId="0" applyNumberFormat="1" applyFont="1"/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/>
    </xf>
    <xf numFmtId="49" fontId="2" fillId="3" borderId="8" xfId="0" applyNumberFormat="1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2" xfId="21"/>
    <cellStyle name="normální 3" xfId="22"/>
    <cellStyle name="Normální 3 2" xfId="23"/>
    <cellStyle name="Normální 4" xfId="24"/>
  </cellStyles>
  <dxfs count="9"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43"/>
        </patternFill>
      </fill>
      <border/>
    </dxf>
    <dxf>
      <font>
        <b/>
        <i val="0"/>
        <condense val="0"/>
        <extend val="0"/>
      </font>
      <fill>
        <patternFill>
          <bgColor indexed="41"/>
        </patternFill>
      </fill>
      <border/>
    </dxf>
    <dxf>
      <font>
        <b/>
        <i val="0"/>
        <condense val="0"/>
        <extend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2"/>
  <sheetViews>
    <sheetView tabSelected="1" workbookViewId="0" topLeftCell="A1">
      <selection activeCell="V15" sqref="V15"/>
    </sheetView>
  </sheetViews>
  <sheetFormatPr defaultColWidth="9.140625" defaultRowHeight="15"/>
  <cols>
    <col min="1" max="1" width="4.00390625" style="63" customWidth="1"/>
    <col min="2" max="2" width="73.7109375" style="63" customWidth="1"/>
    <col min="3" max="3" width="4.140625" style="63" customWidth="1"/>
    <col min="4" max="4" width="9.8515625" style="63" customWidth="1"/>
    <col min="5" max="6" width="7.28125" style="63" customWidth="1"/>
    <col min="7" max="7" width="6.7109375" style="63" customWidth="1"/>
    <col min="8" max="8" width="10.7109375" style="63" customWidth="1"/>
    <col min="9" max="9" width="9.00390625" style="63" customWidth="1"/>
    <col min="10" max="10" width="10.7109375" style="63" customWidth="1"/>
    <col min="11" max="12" width="9.140625" style="63" hidden="1" customWidth="1"/>
    <col min="13" max="13" width="16.421875" style="63" hidden="1" customWidth="1"/>
    <col min="14" max="15" width="9.140625" style="63" hidden="1" customWidth="1"/>
    <col min="16" max="16" width="37.57421875" style="63" hidden="1" customWidth="1"/>
    <col min="17" max="16384" width="9.140625" style="63" customWidth="1"/>
  </cols>
  <sheetData>
    <row r="1" spans="1:10" ht="15" customHeight="1">
      <c r="A1" s="32" t="s">
        <v>203</v>
      </c>
      <c r="B1" s="32"/>
      <c r="C1" s="1"/>
      <c r="D1" s="1"/>
      <c r="E1" s="2"/>
      <c r="F1" s="2"/>
      <c r="G1" s="2"/>
      <c r="H1" s="32" t="s">
        <v>202</v>
      </c>
      <c r="I1" s="32"/>
      <c r="J1" s="32"/>
    </row>
    <row r="2" spans="1:10" ht="12.95" customHeight="1">
      <c r="A2" s="3" t="s">
        <v>0</v>
      </c>
      <c r="B2" s="167" t="s">
        <v>1</v>
      </c>
      <c r="C2" s="3"/>
      <c r="D2" s="3" t="s">
        <v>38</v>
      </c>
      <c r="E2" s="167" t="s">
        <v>2</v>
      </c>
      <c r="F2" s="167" t="s">
        <v>3</v>
      </c>
      <c r="G2" s="167" t="s">
        <v>4</v>
      </c>
      <c r="H2" s="3" t="s">
        <v>5</v>
      </c>
      <c r="I2" s="3" t="s">
        <v>6</v>
      </c>
      <c r="J2" s="3" t="s">
        <v>7</v>
      </c>
    </row>
    <row r="3" spans="1:10" ht="12.95" customHeight="1">
      <c r="A3" s="4" t="s">
        <v>8</v>
      </c>
      <c r="B3" s="168"/>
      <c r="C3" s="4"/>
      <c r="D3" s="4" t="s">
        <v>39</v>
      </c>
      <c r="E3" s="168"/>
      <c r="F3" s="168"/>
      <c r="G3" s="168"/>
      <c r="H3" s="4" t="s">
        <v>9</v>
      </c>
      <c r="I3" s="4" t="s">
        <v>43</v>
      </c>
      <c r="J3" s="4" t="s">
        <v>9</v>
      </c>
    </row>
    <row r="4" spans="1:10" ht="12.95" customHeight="1">
      <c r="A4" s="5" t="s">
        <v>10</v>
      </c>
      <c r="B4" s="6"/>
      <c r="C4" s="7"/>
      <c r="D4" s="7"/>
      <c r="E4" s="7"/>
      <c r="F4" s="7"/>
      <c r="G4" s="7"/>
      <c r="H4" s="7"/>
      <c r="I4" s="8"/>
      <c r="J4" s="67"/>
    </row>
    <row r="5" spans="1:10" ht="12.95" customHeight="1">
      <c r="A5" s="148" t="s">
        <v>11</v>
      </c>
      <c r="B5" s="93" t="s">
        <v>45</v>
      </c>
      <c r="C5" s="98" t="s">
        <v>40</v>
      </c>
      <c r="D5" s="134" t="s">
        <v>46</v>
      </c>
      <c r="E5" s="135"/>
      <c r="F5" s="135">
        <v>4113</v>
      </c>
      <c r="G5" s="134" t="s">
        <v>47</v>
      </c>
      <c r="H5" s="145">
        <v>0</v>
      </c>
      <c r="I5" s="146">
        <v>115.76</v>
      </c>
      <c r="J5" s="97">
        <f>H5+I5</f>
        <v>115.76</v>
      </c>
    </row>
    <row r="6" spans="1:10" ht="12.95" customHeight="1">
      <c r="A6" s="155" t="s">
        <v>12</v>
      </c>
      <c r="B6" s="93" t="s">
        <v>153</v>
      </c>
      <c r="C6" s="98" t="s">
        <v>40</v>
      </c>
      <c r="D6" s="134"/>
      <c r="E6" s="135">
        <v>6221</v>
      </c>
      <c r="F6" s="135">
        <v>2111</v>
      </c>
      <c r="G6" s="134" t="s">
        <v>48</v>
      </c>
      <c r="H6" s="145">
        <v>0</v>
      </c>
      <c r="I6" s="146">
        <v>900</v>
      </c>
      <c r="J6" s="97">
        <f aca="true" t="shared" si="0" ref="J6:J19">H6+I6</f>
        <v>900</v>
      </c>
    </row>
    <row r="7" spans="1:10" ht="12.95" customHeight="1">
      <c r="A7" s="156"/>
      <c r="B7" s="105" t="s">
        <v>154</v>
      </c>
      <c r="C7" s="65"/>
      <c r="D7" s="68"/>
      <c r="E7" s="67">
        <v>6221</v>
      </c>
      <c r="F7" s="67">
        <v>5171</v>
      </c>
      <c r="G7" s="68" t="s">
        <v>48</v>
      </c>
      <c r="H7" s="37">
        <v>80</v>
      </c>
      <c r="I7" s="40">
        <v>900</v>
      </c>
      <c r="J7" s="39">
        <f t="shared" si="0"/>
        <v>980</v>
      </c>
    </row>
    <row r="8" spans="1:10" ht="12.95" customHeight="1">
      <c r="A8" s="155" t="s">
        <v>66</v>
      </c>
      <c r="B8" s="105" t="s">
        <v>60</v>
      </c>
      <c r="C8" s="65"/>
      <c r="D8" s="68"/>
      <c r="E8" s="67">
        <v>6171</v>
      </c>
      <c r="F8" s="67">
        <v>3121</v>
      </c>
      <c r="G8" s="68" t="s">
        <v>61</v>
      </c>
      <c r="H8" s="37">
        <v>2702.35</v>
      </c>
      <c r="I8" s="40">
        <v>-2702.35</v>
      </c>
      <c r="J8" s="39">
        <f t="shared" si="0"/>
        <v>0</v>
      </c>
    </row>
    <row r="9" spans="1:10" ht="12.95" customHeight="1">
      <c r="A9" s="165"/>
      <c r="B9" s="93" t="s">
        <v>63</v>
      </c>
      <c r="C9" s="98" t="s">
        <v>40</v>
      </c>
      <c r="D9" s="134" t="s">
        <v>62</v>
      </c>
      <c r="E9" s="135"/>
      <c r="F9" s="135">
        <v>4116</v>
      </c>
      <c r="G9" s="134" t="s">
        <v>61</v>
      </c>
      <c r="H9" s="145">
        <v>0</v>
      </c>
      <c r="I9" s="146">
        <v>438.29</v>
      </c>
      <c r="J9" s="97">
        <f t="shared" si="0"/>
        <v>438.29</v>
      </c>
    </row>
    <row r="10" spans="1:10" ht="12.95" customHeight="1">
      <c r="A10" s="156"/>
      <c r="B10" s="93" t="s">
        <v>64</v>
      </c>
      <c r="C10" s="98" t="s">
        <v>40</v>
      </c>
      <c r="D10" s="134" t="s">
        <v>65</v>
      </c>
      <c r="E10" s="135"/>
      <c r="F10" s="135">
        <v>4118</v>
      </c>
      <c r="G10" s="134" t="s">
        <v>61</v>
      </c>
      <c r="H10" s="145">
        <v>0</v>
      </c>
      <c r="I10" s="146">
        <v>2483.62</v>
      </c>
      <c r="J10" s="97">
        <f t="shared" si="0"/>
        <v>2483.62</v>
      </c>
    </row>
    <row r="11" spans="1:10" ht="12.95" customHeight="1">
      <c r="A11" s="157" t="s">
        <v>34</v>
      </c>
      <c r="B11" s="105" t="s">
        <v>159</v>
      </c>
      <c r="C11" s="65"/>
      <c r="D11" s="111" t="s">
        <v>155</v>
      </c>
      <c r="E11" s="115"/>
      <c r="F11" s="115">
        <v>4116</v>
      </c>
      <c r="G11" s="111" t="s">
        <v>82</v>
      </c>
      <c r="H11" s="37">
        <v>22</v>
      </c>
      <c r="I11" s="40">
        <v>-1.98</v>
      </c>
      <c r="J11" s="39">
        <f t="shared" si="0"/>
        <v>20.02</v>
      </c>
    </row>
    <row r="12" spans="1:10" ht="12.95" customHeight="1">
      <c r="A12" s="157"/>
      <c r="B12" s="105" t="s">
        <v>160</v>
      </c>
      <c r="C12" s="65"/>
      <c r="D12" s="111" t="s">
        <v>156</v>
      </c>
      <c r="E12" s="115"/>
      <c r="F12" s="115">
        <v>4116</v>
      </c>
      <c r="G12" s="111" t="s">
        <v>82</v>
      </c>
      <c r="H12" s="37">
        <v>184</v>
      </c>
      <c r="I12" s="40">
        <v>-13.85</v>
      </c>
      <c r="J12" s="39">
        <f t="shared" si="0"/>
        <v>170.15</v>
      </c>
    </row>
    <row r="13" spans="1:10" ht="12.95" customHeight="1">
      <c r="A13" s="149" t="s">
        <v>35</v>
      </c>
      <c r="B13" s="105" t="s">
        <v>161</v>
      </c>
      <c r="C13" s="65"/>
      <c r="D13" s="111" t="s">
        <v>157</v>
      </c>
      <c r="E13" s="115"/>
      <c r="F13" s="115">
        <v>4111</v>
      </c>
      <c r="G13" s="111"/>
      <c r="H13" s="37">
        <v>1142.46</v>
      </c>
      <c r="I13" s="40">
        <v>42.95</v>
      </c>
      <c r="J13" s="39">
        <f t="shared" si="0"/>
        <v>1185.41</v>
      </c>
    </row>
    <row r="14" spans="1:10" ht="12.95" customHeight="1">
      <c r="A14" s="155" t="s">
        <v>36</v>
      </c>
      <c r="B14" s="105" t="s">
        <v>67</v>
      </c>
      <c r="C14" s="65"/>
      <c r="D14" s="111"/>
      <c r="E14" s="115">
        <v>6171</v>
      </c>
      <c r="F14" s="115">
        <v>2322</v>
      </c>
      <c r="G14" s="111" t="s">
        <v>69</v>
      </c>
      <c r="H14" s="37">
        <v>220</v>
      </c>
      <c r="I14" s="40">
        <v>11</v>
      </c>
      <c r="J14" s="39">
        <f t="shared" si="0"/>
        <v>231</v>
      </c>
    </row>
    <row r="15" spans="1:10" ht="12.95" customHeight="1">
      <c r="A15" s="156"/>
      <c r="B15" s="105" t="s">
        <v>68</v>
      </c>
      <c r="C15" s="65"/>
      <c r="D15" s="68"/>
      <c r="E15" s="67">
        <v>3639</v>
      </c>
      <c r="F15" s="67">
        <v>5171</v>
      </c>
      <c r="G15" s="68" t="s">
        <v>69</v>
      </c>
      <c r="H15" s="37">
        <v>8</v>
      </c>
      <c r="I15" s="40">
        <v>11</v>
      </c>
      <c r="J15" s="39">
        <f t="shared" si="0"/>
        <v>19</v>
      </c>
    </row>
    <row r="16" spans="1:10" ht="12.95" customHeight="1">
      <c r="A16" s="155" t="s">
        <v>37</v>
      </c>
      <c r="B16" s="105" t="s">
        <v>139</v>
      </c>
      <c r="C16" s="65"/>
      <c r="D16" s="111"/>
      <c r="E16" s="115">
        <v>3412</v>
      </c>
      <c r="F16" s="115">
        <v>2111</v>
      </c>
      <c r="G16" s="111" t="s">
        <v>137</v>
      </c>
      <c r="H16" s="37">
        <v>1010</v>
      </c>
      <c r="I16" s="40">
        <v>330</v>
      </c>
      <c r="J16" s="39">
        <f t="shared" si="0"/>
        <v>1340</v>
      </c>
    </row>
    <row r="17" spans="1:10" ht="12.95" customHeight="1">
      <c r="A17" s="165"/>
      <c r="B17" s="105" t="s">
        <v>140</v>
      </c>
      <c r="C17" s="65"/>
      <c r="D17" s="111"/>
      <c r="E17" s="115">
        <v>3412</v>
      </c>
      <c r="F17" s="115">
        <v>5152</v>
      </c>
      <c r="G17" s="111" t="s">
        <v>137</v>
      </c>
      <c r="H17" s="37">
        <v>140</v>
      </c>
      <c r="I17" s="40">
        <v>140</v>
      </c>
      <c r="J17" s="39">
        <f t="shared" si="0"/>
        <v>280</v>
      </c>
    </row>
    <row r="18" spans="1:10" ht="12.95" customHeight="1">
      <c r="A18" s="165"/>
      <c r="B18" s="105" t="s">
        <v>141</v>
      </c>
      <c r="C18" s="65"/>
      <c r="D18" s="111"/>
      <c r="E18" s="115">
        <v>3412</v>
      </c>
      <c r="F18" s="115">
        <v>5154</v>
      </c>
      <c r="G18" s="111" t="s">
        <v>137</v>
      </c>
      <c r="H18" s="37">
        <v>240</v>
      </c>
      <c r="I18" s="40">
        <v>70</v>
      </c>
      <c r="J18" s="39">
        <f t="shared" si="0"/>
        <v>310</v>
      </c>
    </row>
    <row r="19" spans="1:10" ht="12.95" customHeight="1">
      <c r="A19" s="156"/>
      <c r="B19" s="105" t="s">
        <v>142</v>
      </c>
      <c r="C19" s="65"/>
      <c r="D19" s="111"/>
      <c r="E19" s="115">
        <v>3412</v>
      </c>
      <c r="F19" s="115">
        <v>5152</v>
      </c>
      <c r="G19" s="111" t="s">
        <v>138</v>
      </c>
      <c r="H19" s="37">
        <v>750</v>
      </c>
      <c r="I19" s="40">
        <v>120</v>
      </c>
      <c r="J19" s="39">
        <f t="shared" si="0"/>
        <v>870</v>
      </c>
    </row>
    <row r="20" spans="1:20" ht="12.95" customHeight="1">
      <c r="A20" s="155" t="s">
        <v>41</v>
      </c>
      <c r="B20" s="93" t="s">
        <v>146</v>
      </c>
      <c r="C20" s="98" t="s">
        <v>40</v>
      </c>
      <c r="D20" s="134" t="s">
        <v>144</v>
      </c>
      <c r="E20" s="135"/>
      <c r="F20" s="135">
        <v>4122</v>
      </c>
      <c r="G20" s="134" t="s">
        <v>143</v>
      </c>
      <c r="H20" s="145">
        <v>0</v>
      </c>
      <c r="I20" s="146">
        <v>9.94</v>
      </c>
      <c r="J20" s="97">
        <f aca="true" t="shared" si="1" ref="J20:J34">H20+I20</f>
        <v>9.94</v>
      </c>
      <c r="S20" s="150"/>
      <c r="T20" s="150"/>
    </row>
    <row r="21" spans="1:21" ht="12.95" customHeight="1">
      <c r="A21" s="165"/>
      <c r="B21" s="105" t="s">
        <v>147</v>
      </c>
      <c r="C21" s="65"/>
      <c r="D21" s="111"/>
      <c r="E21" s="115">
        <v>2223</v>
      </c>
      <c r="F21" s="115">
        <v>5494</v>
      </c>
      <c r="G21" s="111" t="s">
        <v>143</v>
      </c>
      <c r="H21" s="37">
        <v>50</v>
      </c>
      <c r="I21" s="40">
        <v>-5.9</v>
      </c>
      <c r="J21" s="39">
        <f t="shared" si="1"/>
        <v>44.1</v>
      </c>
      <c r="R21" s="150"/>
      <c r="S21" s="151"/>
      <c r="T21" s="151"/>
      <c r="U21" s="147"/>
    </row>
    <row r="22" spans="1:21" ht="12.95" customHeight="1">
      <c r="A22" s="165"/>
      <c r="B22" s="93" t="s">
        <v>148</v>
      </c>
      <c r="C22" s="98" t="s">
        <v>40</v>
      </c>
      <c r="D22" s="134" t="s">
        <v>144</v>
      </c>
      <c r="E22" s="135">
        <v>2223</v>
      </c>
      <c r="F22" s="135">
        <v>5494</v>
      </c>
      <c r="G22" s="134" t="s">
        <v>143</v>
      </c>
      <c r="H22" s="145">
        <v>0</v>
      </c>
      <c r="I22" s="146">
        <v>5.9</v>
      </c>
      <c r="J22" s="97">
        <f t="shared" si="1"/>
        <v>5.9</v>
      </c>
      <c r="R22" s="150"/>
      <c r="S22" s="151"/>
      <c r="T22" s="151"/>
      <c r="U22" s="147"/>
    </row>
    <row r="23" spans="1:10" ht="12.95" customHeight="1">
      <c r="A23" s="165"/>
      <c r="B23" s="105" t="s">
        <v>149</v>
      </c>
      <c r="C23" s="65"/>
      <c r="D23" s="111"/>
      <c r="E23" s="115">
        <v>2223</v>
      </c>
      <c r="F23" s="115">
        <v>5164</v>
      </c>
      <c r="G23" s="111" t="s">
        <v>143</v>
      </c>
      <c r="H23" s="37">
        <v>20</v>
      </c>
      <c r="I23" s="40">
        <v>-4.04</v>
      </c>
      <c r="J23" s="39">
        <f t="shared" si="1"/>
        <v>15.96</v>
      </c>
    </row>
    <row r="24" spans="1:10" ht="12.95" customHeight="1">
      <c r="A24" s="165"/>
      <c r="B24" s="93" t="s">
        <v>150</v>
      </c>
      <c r="C24" s="98" t="s">
        <v>40</v>
      </c>
      <c r="D24" s="134" t="s">
        <v>144</v>
      </c>
      <c r="E24" s="135">
        <v>2223</v>
      </c>
      <c r="F24" s="135">
        <v>5164</v>
      </c>
      <c r="G24" s="134" t="s">
        <v>143</v>
      </c>
      <c r="H24" s="145">
        <v>0</v>
      </c>
      <c r="I24" s="146">
        <v>4.04</v>
      </c>
      <c r="J24" s="97">
        <f t="shared" si="1"/>
        <v>4.04</v>
      </c>
    </row>
    <row r="25" spans="1:10" ht="12.95" customHeight="1">
      <c r="A25" s="165"/>
      <c r="B25" s="93" t="s">
        <v>146</v>
      </c>
      <c r="C25" s="98" t="s">
        <v>40</v>
      </c>
      <c r="D25" s="134" t="s">
        <v>144</v>
      </c>
      <c r="E25" s="135"/>
      <c r="F25" s="135">
        <v>4122</v>
      </c>
      <c r="G25" s="134" t="s">
        <v>145</v>
      </c>
      <c r="H25" s="145">
        <v>0</v>
      </c>
      <c r="I25" s="146">
        <v>8.59</v>
      </c>
      <c r="J25" s="97">
        <f t="shared" si="1"/>
        <v>8.59</v>
      </c>
    </row>
    <row r="26" spans="1:10" ht="12.95" customHeight="1">
      <c r="A26" s="165"/>
      <c r="B26" s="105" t="s">
        <v>151</v>
      </c>
      <c r="C26" s="65"/>
      <c r="D26" s="111"/>
      <c r="E26" s="115">
        <v>2223</v>
      </c>
      <c r="F26" s="115">
        <v>5169</v>
      </c>
      <c r="G26" s="111" t="s">
        <v>145</v>
      </c>
      <c r="H26" s="37">
        <v>43</v>
      </c>
      <c r="I26" s="40">
        <v>-8.59</v>
      </c>
      <c r="J26" s="39">
        <f t="shared" si="1"/>
        <v>34.41</v>
      </c>
    </row>
    <row r="27" spans="1:10" ht="12.95" customHeight="1">
      <c r="A27" s="165"/>
      <c r="B27" s="93" t="s">
        <v>152</v>
      </c>
      <c r="C27" s="98" t="s">
        <v>40</v>
      </c>
      <c r="D27" s="134" t="s">
        <v>144</v>
      </c>
      <c r="E27" s="135">
        <v>2223</v>
      </c>
      <c r="F27" s="135">
        <v>5169</v>
      </c>
      <c r="G27" s="134" t="s">
        <v>145</v>
      </c>
      <c r="H27" s="145">
        <v>0</v>
      </c>
      <c r="I27" s="146">
        <v>8.59</v>
      </c>
      <c r="J27" s="97">
        <f t="shared" si="1"/>
        <v>8.59</v>
      </c>
    </row>
    <row r="28" spans="1:10" ht="12.95" customHeight="1">
      <c r="A28" s="156"/>
      <c r="B28" s="105" t="s">
        <v>162</v>
      </c>
      <c r="C28" s="65"/>
      <c r="D28" s="111"/>
      <c r="E28" s="115"/>
      <c r="F28" s="115">
        <v>4222</v>
      </c>
      <c r="G28" s="111"/>
      <c r="H28" s="37">
        <v>10507</v>
      </c>
      <c r="I28" s="40">
        <v>-18.53</v>
      </c>
      <c r="J28" s="39">
        <f t="shared" si="1"/>
        <v>10488.47</v>
      </c>
    </row>
    <row r="29" spans="1:10" ht="12.95" customHeight="1">
      <c r="A29" s="155" t="s">
        <v>42</v>
      </c>
      <c r="B29" s="93" t="s">
        <v>163</v>
      </c>
      <c r="C29" s="98" t="s">
        <v>40</v>
      </c>
      <c r="D29" s="134"/>
      <c r="E29" s="135">
        <v>3113</v>
      </c>
      <c r="F29" s="135">
        <v>2122</v>
      </c>
      <c r="G29" s="134" t="s">
        <v>166</v>
      </c>
      <c r="H29" s="145">
        <v>0</v>
      </c>
      <c r="I29" s="146">
        <v>215</v>
      </c>
      <c r="J29" s="97">
        <f t="shared" si="1"/>
        <v>215</v>
      </c>
    </row>
    <row r="30" spans="1:10" ht="12.95" customHeight="1">
      <c r="A30" s="165"/>
      <c r="B30" s="105" t="s">
        <v>170</v>
      </c>
      <c r="C30" s="65"/>
      <c r="D30" s="111"/>
      <c r="E30" s="115">
        <v>3113</v>
      </c>
      <c r="F30" s="115">
        <v>2122</v>
      </c>
      <c r="G30" s="111" t="s">
        <v>164</v>
      </c>
      <c r="H30" s="37">
        <v>621</v>
      </c>
      <c r="I30" s="40">
        <v>-43</v>
      </c>
      <c r="J30" s="39">
        <f t="shared" si="1"/>
        <v>578</v>
      </c>
    </row>
    <row r="31" spans="1:10" ht="12.95" customHeight="1">
      <c r="A31" s="165"/>
      <c r="B31" s="105" t="s">
        <v>169</v>
      </c>
      <c r="C31" s="65"/>
      <c r="D31" s="111"/>
      <c r="E31" s="115">
        <v>3113</v>
      </c>
      <c r="F31" s="115">
        <v>2122</v>
      </c>
      <c r="G31" s="111" t="s">
        <v>167</v>
      </c>
      <c r="H31" s="37">
        <v>1483</v>
      </c>
      <c r="I31" s="40">
        <v>-114</v>
      </c>
      <c r="J31" s="39">
        <f t="shared" si="1"/>
        <v>1369</v>
      </c>
    </row>
    <row r="32" spans="1:10" ht="12.95" customHeight="1">
      <c r="A32" s="156"/>
      <c r="B32" s="105" t="s">
        <v>171</v>
      </c>
      <c r="C32" s="65"/>
      <c r="D32" s="111"/>
      <c r="E32" s="115">
        <v>3111</v>
      </c>
      <c r="F32" s="115">
        <v>2122</v>
      </c>
      <c r="G32" s="111" t="s">
        <v>168</v>
      </c>
      <c r="H32" s="37">
        <v>1056</v>
      </c>
      <c r="I32" s="40">
        <v>24</v>
      </c>
      <c r="J32" s="39">
        <f t="shared" si="1"/>
        <v>1080</v>
      </c>
    </row>
    <row r="33" spans="1:10" ht="12.95" customHeight="1">
      <c r="A33" s="153" t="s">
        <v>165</v>
      </c>
      <c r="B33" s="93" t="s">
        <v>173</v>
      </c>
      <c r="C33" s="98" t="s">
        <v>40</v>
      </c>
      <c r="D33" s="134" t="s">
        <v>46</v>
      </c>
      <c r="E33" s="135"/>
      <c r="F33" s="135">
        <v>4113</v>
      </c>
      <c r="G33" s="134" t="s">
        <v>174</v>
      </c>
      <c r="H33" s="145">
        <v>0</v>
      </c>
      <c r="I33" s="146">
        <v>250</v>
      </c>
      <c r="J33" s="97">
        <f t="shared" si="1"/>
        <v>250</v>
      </c>
    </row>
    <row r="34" spans="1:10" ht="12.95" customHeight="1">
      <c r="A34" s="127" t="s">
        <v>175</v>
      </c>
      <c r="B34" s="105" t="s">
        <v>176</v>
      </c>
      <c r="C34" s="65"/>
      <c r="D34" s="111"/>
      <c r="E34" s="115"/>
      <c r="F34" s="115">
        <v>1121</v>
      </c>
      <c r="G34" s="111"/>
      <c r="H34" s="37">
        <v>64340</v>
      </c>
      <c r="I34" s="40">
        <v>1128</v>
      </c>
      <c r="J34" s="39">
        <f t="shared" si="1"/>
        <v>65468</v>
      </c>
    </row>
    <row r="35" spans="1:10" ht="12.95" customHeight="1">
      <c r="A35" s="9"/>
      <c r="B35" s="10"/>
      <c r="C35" s="11"/>
      <c r="D35" s="170" t="s">
        <v>13</v>
      </c>
      <c r="E35" s="170"/>
      <c r="F35" s="170"/>
      <c r="G35" s="170"/>
      <c r="H35" s="61">
        <f>H5+H6+H8+H9+H10+H11+H12+H13+H14+H16+H20+H25+H28+H29+H30+H31+H32+H33+H34</f>
        <v>83287.81</v>
      </c>
      <c r="I35" s="61">
        <f aca="true" t="shared" si="2" ref="I35:J35">I5+I6+I8+I9+I10+I11+I12+I13+I14+I16+I20+I25+I28+I29+I30+I31+I32+I33+I34</f>
        <v>3063.44</v>
      </c>
      <c r="J35" s="61">
        <f t="shared" si="2"/>
        <v>86351.25</v>
      </c>
    </row>
    <row r="36" spans="1:16" ht="12.95" customHeight="1">
      <c r="A36" s="9"/>
      <c r="B36" s="12" t="s">
        <v>32</v>
      </c>
      <c r="C36" s="11"/>
      <c r="D36" s="171" t="s">
        <v>14</v>
      </c>
      <c r="E36" s="171"/>
      <c r="F36" s="171"/>
      <c r="G36" s="171"/>
      <c r="H36" s="61">
        <f>H7+H15+H17+H18+H19+H21+H22+H23+H24+H26+H27</f>
        <v>1331</v>
      </c>
      <c r="I36" s="61">
        <f aca="true" t="shared" si="3" ref="I36:J36">I7+I15+I17+I18+I19+I21+I22+I23+I24+I26+I27</f>
        <v>1241</v>
      </c>
      <c r="J36" s="61">
        <f t="shared" si="3"/>
        <v>2572</v>
      </c>
      <c r="K36" s="61">
        <f aca="true" t="shared" si="4" ref="K36:P36">K7</f>
        <v>0</v>
      </c>
      <c r="L36" s="61">
        <f t="shared" si="4"/>
        <v>0</v>
      </c>
      <c r="M36" s="61">
        <f t="shared" si="4"/>
        <v>0</v>
      </c>
      <c r="N36" s="61">
        <f t="shared" si="4"/>
        <v>0</v>
      </c>
      <c r="O36" s="61">
        <f t="shared" si="4"/>
        <v>0</v>
      </c>
      <c r="P36" s="61">
        <f t="shared" si="4"/>
        <v>0</v>
      </c>
    </row>
    <row r="37" spans="1:10" ht="12.95" customHeight="1">
      <c r="A37" s="9"/>
      <c r="B37" s="13"/>
      <c r="C37" s="11"/>
      <c r="D37" s="169" t="s">
        <v>15</v>
      </c>
      <c r="E37" s="169"/>
      <c r="F37" s="169"/>
      <c r="G37" s="169"/>
      <c r="H37" s="61">
        <v>0</v>
      </c>
      <c r="I37" s="61">
        <v>0</v>
      </c>
      <c r="J37" s="61">
        <v>0</v>
      </c>
    </row>
    <row r="38" spans="1:10" ht="12.95" customHeight="1">
      <c r="A38" s="14"/>
      <c r="B38" s="15"/>
      <c r="C38" s="16"/>
      <c r="D38" s="169" t="s">
        <v>16</v>
      </c>
      <c r="E38" s="169"/>
      <c r="F38" s="169"/>
      <c r="G38" s="169"/>
      <c r="H38" s="62">
        <f>H35-H36-H37</f>
        <v>81956.81</v>
      </c>
      <c r="I38" s="62">
        <f aca="true" t="shared" si="5" ref="I38:J38">I35-I36-I37</f>
        <v>1822.44</v>
      </c>
      <c r="J38" s="62">
        <f t="shared" si="5"/>
        <v>83779.25</v>
      </c>
    </row>
    <row r="39" spans="1:10" ht="12.95" customHeight="1">
      <c r="A39" s="17" t="s">
        <v>17</v>
      </c>
      <c r="B39" s="18"/>
      <c r="C39" s="19"/>
      <c r="D39" s="19"/>
      <c r="E39" s="20"/>
      <c r="F39" s="18"/>
      <c r="G39" s="18"/>
      <c r="H39" s="21"/>
      <c r="I39" s="21"/>
      <c r="J39" s="22"/>
    </row>
    <row r="40" spans="1:10" ht="12.95" customHeight="1">
      <c r="A40" s="155" t="s">
        <v>11</v>
      </c>
      <c r="B40" s="106" t="s">
        <v>49</v>
      </c>
      <c r="C40" s="107"/>
      <c r="D40" s="107"/>
      <c r="E40" s="107">
        <v>6171</v>
      </c>
      <c r="F40" s="107">
        <v>5011</v>
      </c>
      <c r="G40" s="106"/>
      <c r="H40" s="108">
        <v>67006.18</v>
      </c>
      <c r="I40" s="109">
        <v>86.39</v>
      </c>
      <c r="J40" s="39">
        <f>H40+I40</f>
        <v>67092.56999999999</v>
      </c>
    </row>
    <row r="41" spans="1:10" ht="12.95" customHeight="1">
      <c r="A41" s="165"/>
      <c r="B41" s="41" t="s">
        <v>196</v>
      </c>
      <c r="C41" s="65"/>
      <c r="D41" s="67"/>
      <c r="E41" s="67">
        <v>6171</v>
      </c>
      <c r="F41" s="67">
        <v>5031</v>
      </c>
      <c r="G41" s="68"/>
      <c r="H41" s="92">
        <v>16999.08</v>
      </c>
      <c r="I41" s="66">
        <v>21.6</v>
      </c>
      <c r="J41" s="39">
        <f>H41+I41</f>
        <v>17020.68</v>
      </c>
    </row>
    <row r="42" spans="1:10" ht="12.95" customHeight="1">
      <c r="A42" s="165"/>
      <c r="B42" s="41" t="s">
        <v>50</v>
      </c>
      <c r="C42" s="65"/>
      <c r="D42" s="67"/>
      <c r="E42" s="67">
        <v>6171</v>
      </c>
      <c r="F42" s="67">
        <v>5032</v>
      </c>
      <c r="G42" s="68"/>
      <c r="H42" s="92">
        <v>6117.91</v>
      </c>
      <c r="I42" s="66">
        <v>7.77</v>
      </c>
      <c r="J42" s="39">
        <f aca="true" t="shared" si="6" ref="J42:J57">H42+I42</f>
        <v>6125.68</v>
      </c>
    </row>
    <row r="43" spans="1:10" ht="12.95" customHeight="1">
      <c r="A43" s="155" t="s">
        <v>12</v>
      </c>
      <c r="B43" s="124" t="s">
        <v>53</v>
      </c>
      <c r="C43" s="65"/>
      <c r="D43" s="68" t="s">
        <v>52</v>
      </c>
      <c r="E43" s="110">
        <v>4329</v>
      </c>
      <c r="F43" s="112">
        <v>5151</v>
      </c>
      <c r="G43" s="111" t="s">
        <v>51</v>
      </c>
      <c r="H43" s="118">
        <v>10</v>
      </c>
      <c r="I43" s="119">
        <v>-1</v>
      </c>
      <c r="J43" s="39">
        <f t="shared" si="6"/>
        <v>9</v>
      </c>
    </row>
    <row r="44" spans="1:10" ht="12.95" customHeight="1">
      <c r="A44" s="165"/>
      <c r="B44" s="124" t="s">
        <v>54</v>
      </c>
      <c r="C44" s="65"/>
      <c r="D44" s="68" t="s">
        <v>52</v>
      </c>
      <c r="E44" s="110">
        <v>4329</v>
      </c>
      <c r="F44" s="112">
        <v>5152</v>
      </c>
      <c r="G44" s="111" t="s">
        <v>51</v>
      </c>
      <c r="H44" s="118">
        <v>65</v>
      </c>
      <c r="I44" s="119">
        <v>-1</v>
      </c>
      <c r="J44" s="39">
        <f t="shared" si="6"/>
        <v>64</v>
      </c>
    </row>
    <row r="45" spans="1:10" ht="12.95" customHeight="1">
      <c r="A45" s="165"/>
      <c r="B45" s="125" t="s">
        <v>55</v>
      </c>
      <c r="C45" s="65"/>
      <c r="D45" s="68" t="s">
        <v>52</v>
      </c>
      <c r="E45" s="113">
        <v>4329</v>
      </c>
      <c r="F45" s="110">
        <v>5154</v>
      </c>
      <c r="G45" s="111" t="s">
        <v>51</v>
      </c>
      <c r="H45" s="117">
        <v>90</v>
      </c>
      <c r="I45" s="120">
        <v>-33</v>
      </c>
      <c r="J45" s="39">
        <f t="shared" si="6"/>
        <v>57</v>
      </c>
    </row>
    <row r="46" spans="1:10" ht="12.95" customHeight="1">
      <c r="A46" s="165"/>
      <c r="B46" s="126" t="s">
        <v>56</v>
      </c>
      <c r="C46" s="65"/>
      <c r="D46" s="68"/>
      <c r="E46" s="110">
        <v>4329</v>
      </c>
      <c r="F46" s="110">
        <v>5169</v>
      </c>
      <c r="G46" s="111" t="s">
        <v>51</v>
      </c>
      <c r="H46" s="122">
        <v>70</v>
      </c>
      <c r="I46" s="123">
        <v>-13</v>
      </c>
      <c r="J46" s="39">
        <f t="shared" si="6"/>
        <v>57</v>
      </c>
    </row>
    <row r="47" spans="1:13" ht="12.95" customHeight="1">
      <c r="A47" s="165"/>
      <c r="B47" s="126" t="s">
        <v>57</v>
      </c>
      <c r="C47" s="65"/>
      <c r="D47" s="67"/>
      <c r="E47" s="110">
        <v>4329</v>
      </c>
      <c r="F47" s="110">
        <v>5021</v>
      </c>
      <c r="G47" s="111" t="s">
        <v>51</v>
      </c>
      <c r="H47" s="117">
        <v>30</v>
      </c>
      <c r="I47" s="121">
        <v>13</v>
      </c>
      <c r="J47" s="39">
        <f t="shared" si="6"/>
        <v>43</v>
      </c>
      <c r="K47" s="80"/>
      <c r="L47" s="81"/>
      <c r="M47" s="81"/>
    </row>
    <row r="48" spans="1:13" ht="12.95" customHeight="1">
      <c r="A48" s="165"/>
      <c r="B48" s="125" t="s">
        <v>58</v>
      </c>
      <c r="C48" s="65"/>
      <c r="D48" s="67">
        <v>13024</v>
      </c>
      <c r="E48" s="110">
        <v>4329</v>
      </c>
      <c r="F48" s="110">
        <v>5194</v>
      </c>
      <c r="G48" s="111" t="s">
        <v>51</v>
      </c>
      <c r="H48" s="117">
        <v>3.69</v>
      </c>
      <c r="I48" s="116">
        <v>2</v>
      </c>
      <c r="J48" s="39">
        <f t="shared" si="6"/>
        <v>5.6899999999999995</v>
      </c>
      <c r="K48" s="80"/>
      <c r="L48" s="81"/>
      <c r="M48" s="81"/>
    </row>
    <row r="49" spans="1:13" ht="12.95" customHeight="1">
      <c r="A49" s="156"/>
      <c r="B49" s="126" t="s">
        <v>59</v>
      </c>
      <c r="C49" s="65"/>
      <c r="D49" s="67">
        <v>13024</v>
      </c>
      <c r="E49" s="114">
        <v>4329</v>
      </c>
      <c r="F49" s="115">
        <v>5424</v>
      </c>
      <c r="G49" s="111" t="s">
        <v>51</v>
      </c>
      <c r="H49" s="117">
        <v>45</v>
      </c>
      <c r="I49" s="120">
        <v>33</v>
      </c>
      <c r="J49" s="39">
        <f t="shared" si="6"/>
        <v>78</v>
      </c>
      <c r="K49" s="80"/>
      <c r="L49" s="81"/>
      <c r="M49" s="81"/>
    </row>
    <row r="50" spans="1:13" ht="12.95" customHeight="1">
      <c r="A50" s="155" t="s">
        <v>66</v>
      </c>
      <c r="B50" s="128" t="s">
        <v>70</v>
      </c>
      <c r="C50" s="129"/>
      <c r="D50" s="127"/>
      <c r="E50" s="133">
        <v>6171</v>
      </c>
      <c r="F50" s="127">
        <v>5163</v>
      </c>
      <c r="G50" s="34" t="s">
        <v>61</v>
      </c>
      <c r="H50" s="39">
        <v>1</v>
      </c>
      <c r="I50" s="130">
        <v>4</v>
      </c>
      <c r="J50" s="39">
        <f t="shared" si="6"/>
        <v>5</v>
      </c>
      <c r="K50" s="80"/>
      <c r="L50" s="81"/>
      <c r="M50" s="81"/>
    </row>
    <row r="51" spans="1:13" ht="12.95" customHeight="1">
      <c r="A51" s="165"/>
      <c r="B51" s="138" t="s">
        <v>71</v>
      </c>
      <c r="C51" s="143" t="s">
        <v>40</v>
      </c>
      <c r="D51" s="139">
        <v>60595032</v>
      </c>
      <c r="E51" s="140">
        <v>6171</v>
      </c>
      <c r="F51" s="139">
        <v>5532</v>
      </c>
      <c r="G51" s="141" t="s">
        <v>61</v>
      </c>
      <c r="H51" s="97">
        <v>0</v>
      </c>
      <c r="I51" s="142">
        <v>68</v>
      </c>
      <c r="J51" s="97">
        <f t="shared" si="6"/>
        <v>68</v>
      </c>
      <c r="K51" s="80"/>
      <c r="L51" s="81"/>
      <c r="M51" s="81"/>
    </row>
    <row r="52" spans="1:13" ht="12.95" customHeight="1">
      <c r="A52" s="165"/>
      <c r="B52" s="138" t="s">
        <v>72</v>
      </c>
      <c r="C52" s="143" t="s">
        <v>40</v>
      </c>
      <c r="D52" s="139">
        <v>60112002</v>
      </c>
      <c r="E52" s="140">
        <v>6171</v>
      </c>
      <c r="F52" s="139">
        <v>5532</v>
      </c>
      <c r="G52" s="141" t="s">
        <v>61</v>
      </c>
      <c r="H52" s="97">
        <v>0</v>
      </c>
      <c r="I52" s="142">
        <v>12</v>
      </c>
      <c r="J52" s="97">
        <f t="shared" si="6"/>
        <v>12</v>
      </c>
      <c r="K52" s="80"/>
      <c r="L52" s="81"/>
      <c r="M52" s="81"/>
    </row>
    <row r="53" spans="1:13" ht="12.95" customHeight="1">
      <c r="A53" s="165"/>
      <c r="B53" s="128" t="s">
        <v>73</v>
      </c>
      <c r="C53" s="129"/>
      <c r="D53" s="127">
        <v>60112002</v>
      </c>
      <c r="E53" s="133">
        <v>6171</v>
      </c>
      <c r="F53" s="127">
        <v>5168</v>
      </c>
      <c r="G53" s="34" t="s">
        <v>61</v>
      </c>
      <c r="H53" s="39">
        <v>3</v>
      </c>
      <c r="I53" s="130">
        <v>15.56</v>
      </c>
      <c r="J53" s="39">
        <f t="shared" si="6"/>
        <v>18.560000000000002</v>
      </c>
      <c r="K53" s="80"/>
      <c r="L53" s="81"/>
      <c r="M53" s="81"/>
    </row>
    <row r="54" spans="1:13" ht="12.95" customHeight="1">
      <c r="A54" s="165"/>
      <c r="B54" s="128" t="s">
        <v>74</v>
      </c>
      <c r="C54" s="129"/>
      <c r="D54" s="127">
        <v>60595032</v>
      </c>
      <c r="E54" s="133">
        <v>6171</v>
      </c>
      <c r="F54" s="127">
        <v>5173</v>
      </c>
      <c r="G54" s="34" t="s">
        <v>61</v>
      </c>
      <c r="H54" s="39">
        <v>903</v>
      </c>
      <c r="I54" s="130">
        <v>30</v>
      </c>
      <c r="J54" s="39">
        <f t="shared" si="6"/>
        <v>933</v>
      </c>
      <c r="K54" s="80"/>
      <c r="L54" s="81"/>
      <c r="M54" s="81"/>
    </row>
    <row r="55" spans="1:13" ht="12.95" customHeight="1">
      <c r="A55" s="165"/>
      <c r="B55" s="128" t="s">
        <v>75</v>
      </c>
      <c r="C55" s="129"/>
      <c r="D55" s="127">
        <v>60112002</v>
      </c>
      <c r="E55" s="133">
        <v>6171</v>
      </c>
      <c r="F55" s="127">
        <v>5164</v>
      </c>
      <c r="G55" s="34" t="s">
        <v>61</v>
      </c>
      <c r="H55" s="39">
        <v>37</v>
      </c>
      <c r="I55" s="130">
        <v>53</v>
      </c>
      <c r="J55" s="39">
        <f t="shared" si="6"/>
        <v>90</v>
      </c>
      <c r="K55" s="80"/>
      <c r="L55" s="81"/>
      <c r="M55" s="81"/>
    </row>
    <row r="56" spans="1:13" ht="12.95" customHeight="1">
      <c r="A56" s="165"/>
      <c r="B56" s="128" t="s">
        <v>76</v>
      </c>
      <c r="C56" s="129"/>
      <c r="D56" s="127">
        <v>60112002</v>
      </c>
      <c r="E56" s="133">
        <v>6171</v>
      </c>
      <c r="F56" s="127">
        <v>5175</v>
      </c>
      <c r="G56" s="34" t="s">
        <v>61</v>
      </c>
      <c r="H56" s="39">
        <v>28</v>
      </c>
      <c r="I56" s="130">
        <v>22</v>
      </c>
      <c r="J56" s="39">
        <f t="shared" si="6"/>
        <v>50</v>
      </c>
      <c r="K56" s="80"/>
      <c r="L56" s="81"/>
      <c r="M56" s="81"/>
    </row>
    <row r="57" spans="1:13" ht="12.95" customHeight="1">
      <c r="A57" s="165"/>
      <c r="B57" s="131" t="s">
        <v>77</v>
      </c>
      <c r="C57" s="129"/>
      <c r="D57" s="127">
        <v>60112002</v>
      </c>
      <c r="E57" s="127">
        <v>6171</v>
      </c>
      <c r="F57" s="127">
        <v>5194</v>
      </c>
      <c r="G57" s="34" t="s">
        <v>61</v>
      </c>
      <c r="H57" s="39">
        <v>25</v>
      </c>
      <c r="I57" s="132">
        <v>15</v>
      </c>
      <c r="J57" s="39">
        <f t="shared" si="6"/>
        <v>40</v>
      </c>
      <c r="K57" s="78"/>
      <c r="L57" s="79"/>
      <c r="M57" s="79"/>
    </row>
    <row r="58" spans="1:13" ht="12.95" customHeight="1">
      <c r="A58" s="157" t="s">
        <v>34</v>
      </c>
      <c r="B58" s="82" t="s">
        <v>79</v>
      </c>
      <c r="C58" s="65"/>
      <c r="D58" s="67">
        <v>104113013</v>
      </c>
      <c r="E58" s="67">
        <v>4359</v>
      </c>
      <c r="F58" s="67">
        <v>5162</v>
      </c>
      <c r="G58" s="34" t="s">
        <v>78</v>
      </c>
      <c r="H58" s="69">
        <v>6</v>
      </c>
      <c r="I58" s="66">
        <v>0.5</v>
      </c>
      <c r="J58" s="39">
        <f aca="true" t="shared" si="7" ref="J58:J60">H58+I58</f>
        <v>6.5</v>
      </c>
      <c r="K58" s="78"/>
      <c r="L58" s="79"/>
      <c r="M58" s="79"/>
    </row>
    <row r="59" spans="1:13" ht="12.95" customHeight="1">
      <c r="A59" s="157"/>
      <c r="B59" s="82" t="s">
        <v>80</v>
      </c>
      <c r="C59" s="65"/>
      <c r="D59" s="115">
        <v>104113013</v>
      </c>
      <c r="E59" s="115">
        <v>4359</v>
      </c>
      <c r="F59" s="115">
        <v>5175</v>
      </c>
      <c r="G59" s="34" t="s">
        <v>78</v>
      </c>
      <c r="H59" s="92">
        <v>0.8</v>
      </c>
      <c r="I59" s="66">
        <v>1</v>
      </c>
      <c r="J59" s="39">
        <f t="shared" si="7"/>
        <v>1.8</v>
      </c>
      <c r="K59" s="78"/>
      <c r="L59" s="79"/>
      <c r="M59" s="79"/>
    </row>
    <row r="60" spans="1:13" ht="12.95" customHeight="1">
      <c r="A60" s="157"/>
      <c r="B60" s="82" t="s">
        <v>81</v>
      </c>
      <c r="C60" s="65"/>
      <c r="D60" s="67">
        <v>104113013</v>
      </c>
      <c r="E60" s="67">
        <v>4359</v>
      </c>
      <c r="F60" s="67">
        <v>5173</v>
      </c>
      <c r="G60" s="34" t="s">
        <v>78</v>
      </c>
      <c r="H60" s="69">
        <v>10</v>
      </c>
      <c r="I60" s="66">
        <v>-1.5</v>
      </c>
      <c r="J60" s="39">
        <f t="shared" si="7"/>
        <v>8.5</v>
      </c>
      <c r="K60" s="78"/>
      <c r="L60" s="79"/>
      <c r="M60" s="79"/>
    </row>
    <row r="61" spans="1:13" ht="12.95" customHeight="1">
      <c r="A61" s="157" t="s">
        <v>35</v>
      </c>
      <c r="B61" s="74" t="s">
        <v>177</v>
      </c>
      <c r="C61" s="83"/>
      <c r="D61" s="115">
        <v>104513013</v>
      </c>
      <c r="E61" s="86" t="s">
        <v>198</v>
      </c>
      <c r="F61" s="87">
        <v>5011</v>
      </c>
      <c r="G61" s="86" t="s">
        <v>82</v>
      </c>
      <c r="H61" s="69">
        <v>485</v>
      </c>
      <c r="I61" s="66">
        <v>-30</v>
      </c>
      <c r="J61" s="39">
        <f aca="true" t="shared" si="8" ref="J61:J99">H61+I61</f>
        <v>455</v>
      </c>
      <c r="K61" s="77"/>
      <c r="L61" s="77"/>
      <c r="M61" s="77"/>
    </row>
    <row r="62" spans="1:13" ht="12.95" customHeight="1">
      <c r="A62" s="157"/>
      <c r="B62" s="105" t="s">
        <v>178</v>
      </c>
      <c r="C62" s="104"/>
      <c r="D62" s="115">
        <v>104513013</v>
      </c>
      <c r="E62" s="86" t="s">
        <v>198</v>
      </c>
      <c r="F62" s="87">
        <v>5021</v>
      </c>
      <c r="G62" s="86" t="s">
        <v>82</v>
      </c>
      <c r="H62" s="92">
        <v>86</v>
      </c>
      <c r="I62" s="66">
        <v>4</v>
      </c>
      <c r="J62" s="39">
        <f t="shared" si="8"/>
        <v>90</v>
      </c>
      <c r="K62" s="77"/>
      <c r="L62" s="77"/>
      <c r="M62" s="77"/>
    </row>
    <row r="63" spans="1:13" ht="12.95" customHeight="1">
      <c r="A63" s="157"/>
      <c r="B63" s="105" t="s">
        <v>179</v>
      </c>
      <c r="C63" s="104"/>
      <c r="D63" s="115">
        <v>104513013</v>
      </c>
      <c r="E63" s="86" t="s">
        <v>198</v>
      </c>
      <c r="F63" s="87">
        <v>5031</v>
      </c>
      <c r="G63" s="86" t="s">
        <v>82</v>
      </c>
      <c r="H63" s="92">
        <v>130.5</v>
      </c>
      <c r="I63" s="66">
        <v>-8</v>
      </c>
      <c r="J63" s="39">
        <f t="shared" si="8"/>
        <v>122.5</v>
      </c>
      <c r="K63" s="77"/>
      <c r="L63" s="77"/>
      <c r="M63" s="77"/>
    </row>
    <row r="64" spans="1:13" ht="12.95" customHeight="1">
      <c r="A64" s="157"/>
      <c r="B64" s="105" t="s">
        <v>180</v>
      </c>
      <c r="C64" s="104"/>
      <c r="D64" s="115">
        <v>104513013</v>
      </c>
      <c r="E64" s="86" t="s">
        <v>198</v>
      </c>
      <c r="F64" s="87">
        <v>5032</v>
      </c>
      <c r="G64" s="86" t="s">
        <v>82</v>
      </c>
      <c r="H64" s="92">
        <v>48</v>
      </c>
      <c r="I64" s="66">
        <v>-3.5</v>
      </c>
      <c r="J64" s="39">
        <f t="shared" si="8"/>
        <v>44.5</v>
      </c>
      <c r="K64" s="77"/>
      <c r="L64" s="77"/>
      <c r="M64" s="77"/>
    </row>
    <row r="65" spans="1:13" ht="12.95" customHeight="1">
      <c r="A65" s="157"/>
      <c r="B65" s="105" t="s">
        <v>181</v>
      </c>
      <c r="C65" s="104"/>
      <c r="D65" s="115">
        <v>104513013</v>
      </c>
      <c r="E65" s="86" t="s">
        <v>198</v>
      </c>
      <c r="F65" s="87">
        <v>5424</v>
      </c>
      <c r="G65" s="86" t="s">
        <v>82</v>
      </c>
      <c r="H65" s="92">
        <v>20</v>
      </c>
      <c r="I65" s="66">
        <v>1</v>
      </c>
      <c r="J65" s="39">
        <f t="shared" si="8"/>
        <v>21</v>
      </c>
      <c r="K65" s="77"/>
      <c r="L65" s="77"/>
      <c r="M65" s="77"/>
    </row>
    <row r="66" spans="1:13" ht="12.95" customHeight="1">
      <c r="A66" s="157"/>
      <c r="B66" s="105" t="s">
        <v>182</v>
      </c>
      <c r="C66" s="104"/>
      <c r="D66" s="115">
        <v>104113013</v>
      </c>
      <c r="E66" s="86" t="s">
        <v>198</v>
      </c>
      <c r="F66" s="87">
        <v>5139</v>
      </c>
      <c r="G66" s="86" t="s">
        <v>82</v>
      </c>
      <c r="H66" s="92">
        <v>1</v>
      </c>
      <c r="I66" s="66">
        <v>-0.6</v>
      </c>
      <c r="J66" s="39">
        <f t="shared" si="8"/>
        <v>0.4</v>
      </c>
      <c r="K66" s="77"/>
      <c r="L66" s="77"/>
      <c r="M66" s="77"/>
    </row>
    <row r="67" spans="1:13" ht="12.95" customHeight="1">
      <c r="A67" s="157"/>
      <c r="B67" s="105" t="s">
        <v>183</v>
      </c>
      <c r="C67" s="104"/>
      <c r="D67" s="115">
        <v>104113013</v>
      </c>
      <c r="E67" s="86" t="s">
        <v>198</v>
      </c>
      <c r="F67" s="87">
        <v>5162</v>
      </c>
      <c r="G67" s="86" t="s">
        <v>82</v>
      </c>
      <c r="H67" s="92">
        <v>1</v>
      </c>
      <c r="I67" s="66">
        <v>-0.8</v>
      </c>
      <c r="J67" s="39">
        <f t="shared" si="8"/>
        <v>0.19999999999999996</v>
      </c>
      <c r="K67" s="77"/>
      <c r="L67" s="77"/>
      <c r="M67" s="77"/>
    </row>
    <row r="68" spans="1:13" ht="12.95" customHeight="1">
      <c r="A68" s="157"/>
      <c r="B68" s="105" t="s">
        <v>184</v>
      </c>
      <c r="C68" s="104"/>
      <c r="D68" s="115">
        <v>104113013</v>
      </c>
      <c r="E68" s="86" t="s">
        <v>198</v>
      </c>
      <c r="F68" s="87">
        <v>5163</v>
      </c>
      <c r="G68" s="86" t="s">
        <v>82</v>
      </c>
      <c r="H68" s="92">
        <v>1</v>
      </c>
      <c r="I68" s="66">
        <v>-0.5</v>
      </c>
      <c r="J68" s="39">
        <f t="shared" si="8"/>
        <v>0.5</v>
      </c>
      <c r="K68" s="77"/>
      <c r="L68" s="77"/>
      <c r="M68" s="77"/>
    </row>
    <row r="69" spans="1:13" ht="12.95" customHeight="1">
      <c r="A69" s="157"/>
      <c r="B69" s="105" t="s">
        <v>185</v>
      </c>
      <c r="C69" s="104"/>
      <c r="D69" s="115">
        <v>104113013</v>
      </c>
      <c r="E69" s="86" t="s">
        <v>198</v>
      </c>
      <c r="F69" s="87">
        <v>5164</v>
      </c>
      <c r="G69" s="86" t="s">
        <v>82</v>
      </c>
      <c r="H69" s="92">
        <v>15</v>
      </c>
      <c r="I69" s="66">
        <v>1.7</v>
      </c>
      <c r="J69" s="39">
        <f t="shared" si="8"/>
        <v>16.7</v>
      </c>
      <c r="K69" s="77"/>
      <c r="L69" s="77"/>
      <c r="M69" s="77"/>
    </row>
    <row r="70" spans="1:13" ht="12.95" customHeight="1">
      <c r="A70" s="157"/>
      <c r="B70" s="105" t="s">
        <v>186</v>
      </c>
      <c r="C70" s="104"/>
      <c r="D70" s="115">
        <v>104113013</v>
      </c>
      <c r="E70" s="86" t="s">
        <v>198</v>
      </c>
      <c r="F70" s="87">
        <v>5169</v>
      </c>
      <c r="G70" s="86" t="s">
        <v>82</v>
      </c>
      <c r="H70" s="92">
        <v>94</v>
      </c>
      <c r="I70" s="66">
        <v>28</v>
      </c>
      <c r="J70" s="39">
        <f t="shared" si="8"/>
        <v>122</v>
      </c>
      <c r="K70" s="77"/>
      <c r="L70" s="77"/>
      <c r="M70" s="77"/>
    </row>
    <row r="71" spans="1:13" ht="12.95" customHeight="1">
      <c r="A71" s="157"/>
      <c r="B71" s="105" t="s">
        <v>187</v>
      </c>
      <c r="C71" s="83"/>
      <c r="D71" s="115">
        <v>104113013</v>
      </c>
      <c r="E71" s="86" t="s">
        <v>198</v>
      </c>
      <c r="F71" s="87">
        <v>5173</v>
      </c>
      <c r="G71" s="86" t="s">
        <v>82</v>
      </c>
      <c r="H71" s="69">
        <v>7</v>
      </c>
      <c r="I71" s="66">
        <v>-5</v>
      </c>
      <c r="J71" s="39">
        <f t="shared" si="8"/>
        <v>2</v>
      </c>
      <c r="K71" s="77"/>
      <c r="L71" s="77"/>
      <c r="M71" s="77"/>
    </row>
    <row r="72" spans="1:13" ht="12.95" customHeight="1">
      <c r="A72" s="157"/>
      <c r="B72" s="105" t="s">
        <v>188</v>
      </c>
      <c r="C72" s="83"/>
      <c r="D72" s="115">
        <v>104113013</v>
      </c>
      <c r="E72" s="86" t="s">
        <v>198</v>
      </c>
      <c r="F72" s="87">
        <v>5175</v>
      </c>
      <c r="G72" s="88" t="s">
        <v>82</v>
      </c>
      <c r="H72" s="69">
        <v>7</v>
      </c>
      <c r="I72" s="66">
        <v>27</v>
      </c>
      <c r="J72" s="89">
        <f t="shared" si="8"/>
        <v>34</v>
      </c>
      <c r="K72" s="77"/>
      <c r="L72" s="77"/>
      <c r="M72" s="77"/>
    </row>
    <row r="73" spans="1:13" ht="12.95" customHeight="1">
      <c r="A73" s="155" t="s">
        <v>36</v>
      </c>
      <c r="B73" s="105" t="s">
        <v>101</v>
      </c>
      <c r="C73" s="104"/>
      <c r="D73" s="115"/>
      <c r="E73" s="86" t="s">
        <v>105</v>
      </c>
      <c r="F73" s="87">
        <v>5169</v>
      </c>
      <c r="G73" s="88" t="s">
        <v>104</v>
      </c>
      <c r="H73" s="92">
        <v>30</v>
      </c>
      <c r="I73" s="66">
        <v>-30</v>
      </c>
      <c r="J73" s="89">
        <f t="shared" si="8"/>
        <v>0</v>
      </c>
      <c r="K73" s="77"/>
      <c r="L73" s="77"/>
      <c r="M73" s="77"/>
    </row>
    <row r="74" spans="1:13" ht="12.95" customHeight="1">
      <c r="A74" s="165"/>
      <c r="B74" s="105" t="s">
        <v>102</v>
      </c>
      <c r="C74" s="104"/>
      <c r="D74" s="115"/>
      <c r="E74" s="86" t="s">
        <v>105</v>
      </c>
      <c r="F74" s="87">
        <v>5139</v>
      </c>
      <c r="G74" s="88" t="s">
        <v>104</v>
      </c>
      <c r="H74" s="92">
        <v>30</v>
      </c>
      <c r="I74" s="66">
        <v>-28</v>
      </c>
      <c r="J74" s="89">
        <f t="shared" si="8"/>
        <v>2</v>
      </c>
      <c r="K74" s="77"/>
      <c r="L74" s="77"/>
      <c r="M74" s="77"/>
    </row>
    <row r="75" spans="1:13" ht="12.95" customHeight="1">
      <c r="A75" s="165"/>
      <c r="B75" s="105" t="s">
        <v>103</v>
      </c>
      <c r="C75" s="104"/>
      <c r="D75" s="115"/>
      <c r="E75" s="86" t="s">
        <v>105</v>
      </c>
      <c r="F75" s="87">
        <v>5175</v>
      </c>
      <c r="G75" s="88" t="s">
        <v>104</v>
      </c>
      <c r="H75" s="92">
        <v>40</v>
      </c>
      <c r="I75" s="66">
        <v>-20</v>
      </c>
      <c r="J75" s="89">
        <f t="shared" si="8"/>
        <v>20</v>
      </c>
      <c r="K75" s="77"/>
      <c r="L75" s="77"/>
      <c r="M75" s="77"/>
    </row>
    <row r="76" spans="1:13" ht="12.95" customHeight="1">
      <c r="A76" s="155" t="s">
        <v>37</v>
      </c>
      <c r="B76" s="103" t="s">
        <v>85</v>
      </c>
      <c r="C76" s="65"/>
      <c r="D76" s="111"/>
      <c r="E76" s="67">
        <v>6112</v>
      </c>
      <c r="F76" s="67">
        <v>5901</v>
      </c>
      <c r="G76" s="68" t="s">
        <v>83</v>
      </c>
      <c r="H76" s="69">
        <v>51</v>
      </c>
      <c r="I76" s="66">
        <v>-10</v>
      </c>
      <c r="J76" s="89">
        <f t="shared" si="8"/>
        <v>41</v>
      </c>
      <c r="K76" s="77"/>
      <c r="L76" s="77"/>
      <c r="M76" s="77"/>
    </row>
    <row r="77" spans="1:13" ht="12.95" customHeight="1">
      <c r="A77" s="165"/>
      <c r="B77" s="105" t="s">
        <v>199</v>
      </c>
      <c r="C77" s="65"/>
      <c r="D77" s="111"/>
      <c r="E77" s="115">
        <v>3421</v>
      </c>
      <c r="F77" s="115">
        <v>5222</v>
      </c>
      <c r="G77" s="111" t="s">
        <v>84</v>
      </c>
      <c r="H77" s="92">
        <v>121.4</v>
      </c>
      <c r="I77" s="66">
        <v>10</v>
      </c>
      <c r="J77" s="89">
        <f t="shared" si="8"/>
        <v>131.4</v>
      </c>
      <c r="K77" s="77"/>
      <c r="L77" s="77"/>
      <c r="M77" s="77"/>
    </row>
    <row r="78" spans="1:13" ht="12.95" customHeight="1">
      <c r="A78" s="165"/>
      <c r="B78" s="105" t="s">
        <v>86</v>
      </c>
      <c r="C78" s="65"/>
      <c r="D78" s="111"/>
      <c r="E78" s="115">
        <v>6112</v>
      </c>
      <c r="F78" s="115">
        <v>5901</v>
      </c>
      <c r="G78" s="111" t="s">
        <v>83</v>
      </c>
      <c r="H78" s="92">
        <v>41</v>
      </c>
      <c r="I78" s="66">
        <v>-5</v>
      </c>
      <c r="J78" s="89">
        <f t="shared" si="8"/>
        <v>36</v>
      </c>
      <c r="K78" s="77"/>
      <c r="L78" s="77"/>
      <c r="M78" s="77"/>
    </row>
    <row r="79" spans="1:13" ht="12.95" customHeight="1">
      <c r="A79" s="165"/>
      <c r="B79" s="105" t="s">
        <v>200</v>
      </c>
      <c r="C79" s="65"/>
      <c r="D79" s="111"/>
      <c r="E79" s="115">
        <v>3319</v>
      </c>
      <c r="F79" s="115">
        <v>5222</v>
      </c>
      <c r="G79" s="111" t="s">
        <v>87</v>
      </c>
      <c r="H79" s="92">
        <v>260.5</v>
      </c>
      <c r="I79" s="66">
        <v>5</v>
      </c>
      <c r="J79" s="89">
        <f t="shared" si="8"/>
        <v>265.5</v>
      </c>
      <c r="K79" s="77"/>
      <c r="L79" s="77"/>
      <c r="M79" s="77"/>
    </row>
    <row r="80" spans="1:13" ht="12.95" customHeight="1">
      <c r="A80" s="165"/>
      <c r="B80" s="105" t="s">
        <v>89</v>
      </c>
      <c r="C80" s="65"/>
      <c r="D80" s="111"/>
      <c r="E80" s="115">
        <v>6112</v>
      </c>
      <c r="F80" s="115">
        <v>5901</v>
      </c>
      <c r="G80" s="111" t="s">
        <v>83</v>
      </c>
      <c r="H80" s="92">
        <v>36</v>
      </c>
      <c r="I80" s="66">
        <v>-10</v>
      </c>
      <c r="J80" s="89">
        <f t="shared" si="8"/>
        <v>26</v>
      </c>
      <c r="K80" s="77"/>
      <c r="L80" s="77"/>
      <c r="M80" s="77"/>
    </row>
    <row r="81" spans="1:13" ht="12.95" customHeight="1">
      <c r="A81" s="165"/>
      <c r="B81" s="93" t="s">
        <v>201</v>
      </c>
      <c r="C81" s="98" t="s">
        <v>40</v>
      </c>
      <c r="D81" s="134"/>
      <c r="E81" s="135">
        <v>3231</v>
      </c>
      <c r="F81" s="135">
        <v>5339</v>
      </c>
      <c r="G81" s="134" t="s">
        <v>88</v>
      </c>
      <c r="H81" s="95">
        <v>0</v>
      </c>
      <c r="I81" s="136">
        <v>10</v>
      </c>
      <c r="J81" s="137">
        <f t="shared" si="8"/>
        <v>10</v>
      </c>
      <c r="K81" s="77"/>
      <c r="L81" s="77"/>
      <c r="M81" s="77"/>
    </row>
    <row r="82" spans="1:13" ht="12.95" customHeight="1">
      <c r="A82" s="165"/>
      <c r="B82" s="105" t="s">
        <v>90</v>
      </c>
      <c r="C82" s="65"/>
      <c r="D82" s="111"/>
      <c r="E82" s="115">
        <v>3113</v>
      </c>
      <c r="F82" s="115">
        <v>5169</v>
      </c>
      <c r="G82" s="111" t="s">
        <v>91</v>
      </c>
      <c r="H82" s="92">
        <v>112</v>
      </c>
      <c r="I82" s="66">
        <v>-30</v>
      </c>
      <c r="J82" s="89">
        <f t="shared" si="8"/>
        <v>82</v>
      </c>
      <c r="K82" s="77"/>
      <c r="L82" s="77"/>
      <c r="M82" s="77"/>
    </row>
    <row r="83" spans="1:13" ht="12.95" customHeight="1">
      <c r="A83" s="165"/>
      <c r="B83" s="93" t="s">
        <v>92</v>
      </c>
      <c r="C83" s="98" t="s">
        <v>40</v>
      </c>
      <c r="D83" s="134"/>
      <c r="E83" s="135">
        <v>3113</v>
      </c>
      <c r="F83" s="135">
        <v>5021</v>
      </c>
      <c r="G83" s="134" t="s">
        <v>91</v>
      </c>
      <c r="H83" s="95">
        <v>0</v>
      </c>
      <c r="I83" s="136">
        <v>30</v>
      </c>
      <c r="J83" s="137">
        <f t="shared" si="8"/>
        <v>30</v>
      </c>
      <c r="K83" s="77"/>
      <c r="L83" s="77"/>
      <c r="M83" s="77"/>
    </row>
    <row r="84" spans="1:13" ht="12.95" customHeight="1">
      <c r="A84" s="165"/>
      <c r="B84" s="105" t="s">
        <v>93</v>
      </c>
      <c r="C84" s="65"/>
      <c r="D84" s="111"/>
      <c r="E84" s="115">
        <v>2143</v>
      </c>
      <c r="F84" s="115">
        <v>5222</v>
      </c>
      <c r="G84" s="111"/>
      <c r="H84" s="92">
        <v>55</v>
      </c>
      <c r="I84" s="66">
        <v>-55</v>
      </c>
      <c r="J84" s="89">
        <f t="shared" si="8"/>
        <v>0</v>
      </c>
      <c r="K84" s="77"/>
      <c r="L84" s="77"/>
      <c r="M84" s="77"/>
    </row>
    <row r="85" spans="1:13" ht="12.95" customHeight="1">
      <c r="A85" s="165"/>
      <c r="B85" s="105" t="s">
        <v>94</v>
      </c>
      <c r="C85" s="65"/>
      <c r="D85" s="111" t="s">
        <v>96</v>
      </c>
      <c r="E85" s="115">
        <v>3113</v>
      </c>
      <c r="F85" s="115">
        <v>5139</v>
      </c>
      <c r="G85" s="111" t="s">
        <v>95</v>
      </c>
      <c r="H85" s="92">
        <v>10</v>
      </c>
      <c r="I85" s="66">
        <v>-9</v>
      </c>
      <c r="J85" s="89">
        <f t="shared" si="8"/>
        <v>1</v>
      </c>
      <c r="K85" s="77"/>
      <c r="L85" s="77"/>
      <c r="M85" s="77"/>
    </row>
    <row r="86" spans="1:13" ht="12.95" customHeight="1">
      <c r="A86" s="165"/>
      <c r="B86" s="105" t="s">
        <v>97</v>
      </c>
      <c r="C86" s="65"/>
      <c r="D86" s="111" t="s">
        <v>96</v>
      </c>
      <c r="E86" s="115">
        <v>3113</v>
      </c>
      <c r="F86" s="115">
        <v>5169</v>
      </c>
      <c r="G86" s="111" t="s">
        <v>95</v>
      </c>
      <c r="H86" s="92">
        <v>60</v>
      </c>
      <c r="I86" s="66">
        <v>-42</v>
      </c>
      <c r="J86" s="89">
        <f t="shared" si="8"/>
        <v>18</v>
      </c>
      <c r="K86" s="77"/>
      <c r="L86" s="77"/>
      <c r="M86" s="77"/>
    </row>
    <row r="87" spans="1:13" ht="12" customHeight="1">
      <c r="A87" s="165"/>
      <c r="B87" s="93" t="s">
        <v>98</v>
      </c>
      <c r="C87" s="98" t="s">
        <v>40</v>
      </c>
      <c r="D87" s="134" t="s">
        <v>96</v>
      </c>
      <c r="E87" s="135">
        <v>3113</v>
      </c>
      <c r="F87" s="135">
        <v>5011</v>
      </c>
      <c r="G87" s="134" t="s">
        <v>95</v>
      </c>
      <c r="H87" s="95">
        <v>0</v>
      </c>
      <c r="I87" s="136">
        <v>66</v>
      </c>
      <c r="J87" s="137">
        <f t="shared" si="8"/>
        <v>66</v>
      </c>
      <c r="K87" s="77"/>
      <c r="L87" s="77"/>
      <c r="M87" s="77"/>
    </row>
    <row r="88" spans="1:13" ht="12.95" customHeight="1">
      <c r="A88" s="165"/>
      <c r="B88" s="105" t="s">
        <v>99</v>
      </c>
      <c r="C88" s="65"/>
      <c r="D88" s="67">
        <v>103533063</v>
      </c>
      <c r="E88" s="67">
        <v>3113</v>
      </c>
      <c r="F88" s="67">
        <v>5021</v>
      </c>
      <c r="G88" s="34" t="s">
        <v>95</v>
      </c>
      <c r="H88" s="69">
        <v>107</v>
      </c>
      <c r="I88" s="66">
        <v>11</v>
      </c>
      <c r="J88" s="89">
        <f t="shared" si="8"/>
        <v>118</v>
      </c>
      <c r="K88" s="77"/>
      <c r="L88" s="77"/>
      <c r="M88" s="77"/>
    </row>
    <row r="89" spans="1:13" ht="12.95" customHeight="1">
      <c r="A89" s="165"/>
      <c r="B89" s="105" t="s">
        <v>100</v>
      </c>
      <c r="C89" s="65"/>
      <c r="D89" s="67">
        <v>103533063</v>
      </c>
      <c r="E89" s="67">
        <v>3113</v>
      </c>
      <c r="F89" s="67">
        <v>5031</v>
      </c>
      <c r="G89" s="34" t="s">
        <v>95</v>
      </c>
      <c r="H89" s="92">
        <v>39</v>
      </c>
      <c r="I89" s="66">
        <v>21</v>
      </c>
      <c r="J89" s="89">
        <f t="shared" si="8"/>
        <v>60</v>
      </c>
      <c r="K89" s="77"/>
      <c r="L89" s="77"/>
      <c r="M89" s="77"/>
    </row>
    <row r="90" spans="1:13" ht="12.95" customHeight="1">
      <c r="A90" s="165"/>
      <c r="B90" s="105" t="s">
        <v>119</v>
      </c>
      <c r="C90" s="65"/>
      <c r="D90" s="67">
        <v>103533063</v>
      </c>
      <c r="E90" s="67">
        <v>3113</v>
      </c>
      <c r="F90" s="67">
        <v>5032</v>
      </c>
      <c r="G90" s="34" t="s">
        <v>95</v>
      </c>
      <c r="H90" s="92">
        <v>14</v>
      </c>
      <c r="I90" s="66">
        <v>8</v>
      </c>
      <c r="J90" s="89">
        <f t="shared" si="8"/>
        <v>22</v>
      </c>
      <c r="K90" s="77"/>
      <c r="L90" s="77"/>
      <c r="M90" s="77"/>
    </row>
    <row r="91" spans="1:13" ht="12.95" customHeight="1">
      <c r="A91" s="155" t="s">
        <v>41</v>
      </c>
      <c r="B91" s="105" t="s">
        <v>109</v>
      </c>
      <c r="C91" s="65"/>
      <c r="D91" s="115"/>
      <c r="E91" s="115">
        <v>3421</v>
      </c>
      <c r="F91" s="115">
        <v>5137</v>
      </c>
      <c r="G91" s="34" t="s">
        <v>110</v>
      </c>
      <c r="H91" s="92">
        <v>1120</v>
      </c>
      <c r="I91" s="66">
        <v>-581.5</v>
      </c>
      <c r="J91" s="89">
        <f t="shared" si="8"/>
        <v>538.5</v>
      </c>
      <c r="K91" s="77"/>
      <c r="L91" s="77"/>
      <c r="M91" s="77"/>
    </row>
    <row r="92" spans="1:13" ht="12.95" customHeight="1">
      <c r="A92" s="165"/>
      <c r="B92" s="105" t="s">
        <v>121</v>
      </c>
      <c r="C92" s="65"/>
      <c r="D92" s="115"/>
      <c r="E92" s="115">
        <v>3113</v>
      </c>
      <c r="F92" s="115">
        <v>5171</v>
      </c>
      <c r="G92" s="34" t="s">
        <v>120</v>
      </c>
      <c r="H92" s="92">
        <v>1587.82</v>
      </c>
      <c r="I92" s="66">
        <v>116</v>
      </c>
      <c r="J92" s="89">
        <f t="shared" si="8"/>
        <v>1703.82</v>
      </c>
      <c r="K92" s="77"/>
      <c r="L92" s="77"/>
      <c r="M92" s="77"/>
    </row>
    <row r="93" spans="1:13" ht="12.95" customHeight="1">
      <c r="A93" s="165"/>
      <c r="B93" s="105" t="s">
        <v>134</v>
      </c>
      <c r="C93" s="65"/>
      <c r="D93" s="115"/>
      <c r="E93" s="86" t="s">
        <v>132</v>
      </c>
      <c r="F93" s="87">
        <v>5169</v>
      </c>
      <c r="G93" s="86" t="s">
        <v>133</v>
      </c>
      <c r="H93" s="92">
        <v>37</v>
      </c>
      <c r="I93" s="66">
        <v>3</v>
      </c>
      <c r="J93" s="89">
        <f t="shared" si="8"/>
        <v>40</v>
      </c>
      <c r="K93" s="77"/>
      <c r="L93" s="77"/>
      <c r="M93" s="77"/>
    </row>
    <row r="94" spans="1:13" ht="12.95" customHeight="1">
      <c r="A94" s="156"/>
      <c r="B94" s="105" t="s">
        <v>135</v>
      </c>
      <c r="C94" s="65"/>
      <c r="D94" s="115"/>
      <c r="E94" s="115">
        <v>3613</v>
      </c>
      <c r="F94" s="115">
        <v>5171</v>
      </c>
      <c r="G94" s="34" t="s">
        <v>136</v>
      </c>
      <c r="H94" s="92">
        <v>116</v>
      </c>
      <c r="I94" s="66">
        <v>78</v>
      </c>
      <c r="J94" s="89">
        <f t="shared" si="8"/>
        <v>194</v>
      </c>
      <c r="K94" s="77"/>
      <c r="L94" s="77"/>
      <c r="M94" s="77"/>
    </row>
    <row r="95" spans="1:13" ht="12.95" customHeight="1">
      <c r="A95" s="149" t="s">
        <v>42</v>
      </c>
      <c r="B95" s="105" t="s">
        <v>158</v>
      </c>
      <c r="C95" s="65"/>
      <c r="D95" s="115"/>
      <c r="E95" s="115">
        <v>6310</v>
      </c>
      <c r="F95" s="115">
        <v>5144</v>
      </c>
      <c r="G95" s="34"/>
      <c r="H95" s="92">
        <v>33</v>
      </c>
      <c r="I95" s="66">
        <v>13.82</v>
      </c>
      <c r="J95" s="89">
        <f t="shared" si="8"/>
        <v>46.82</v>
      </c>
      <c r="K95" s="77"/>
      <c r="L95" s="77"/>
      <c r="M95" s="77"/>
    </row>
    <row r="96" spans="1:13" ht="12.95" customHeight="1">
      <c r="A96" s="155" t="s">
        <v>165</v>
      </c>
      <c r="B96" s="105" t="s">
        <v>189</v>
      </c>
      <c r="C96" s="65"/>
      <c r="D96" s="67"/>
      <c r="E96" s="67">
        <v>3113</v>
      </c>
      <c r="F96" s="67">
        <v>5331</v>
      </c>
      <c r="G96" s="34" t="s">
        <v>164</v>
      </c>
      <c r="H96" s="92">
        <v>8645</v>
      </c>
      <c r="I96" s="66">
        <v>652</v>
      </c>
      <c r="J96" s="89">
        <f t="shared" si="8"/>
        <v>9297</v>
      </c>
      <c r="K96" s="77"/>
      <c r="L96" s="77"/>
      <c r="M96" s="77"/>
    </row>
    <row r="97" spans="1:13" ht="12.95" customHeight="1">
      <c r="A97" s="165"/>
      <c r="B97" s="105" t="s">
        <v>190</v>
      </c>
      <c r="C97" s="65"/>
      <c r="D97" s="115"/>
      <c r="E97" s="115">
        <v>3113</v>
      </c>
      <c r="F97" s="115">
        <v>5331</v>
      </c>
      <c r="G97" s="34" t="s">
        <v>167</v>
      </c>
      <c r="H97" s="92">
        <v>8309</v>
      </c>
      <c r="I97" s="66">
        <v>258</v>
      </c>
      <c r="J97" s="89">
        <f t="shared" si="8"/>
        <v>8567</v>
      </c>
      <c r="K97" s="77"/>
      <c r="L97" s="77"/>
      <c r="M97" s="77"/>
    </row>
    <row r="98" spans="1:13" ht="12.95" customHeight="1">
      <c r="A98" s="165"/>
      <c r="B98" s="105" t="s">
        <v>191</v>
      </c>
      <c r="C98" s="65"/>
      <c r="D98" s="115"/>
      <c r="E98" s="115">
        <v>3113</v>
      </c>
      <c r="F98" s="115">
        <v>5331</v>
      </c>
      <c r="G98" s="34" t="s">
        <v>193</v>
      </c>
      <c r="H98" s="92">
        <v>7861</v>
      </c>
      <c r="I98" s="66">
        <v>880</v>
      </c>
      <c r="J98" s="89">
        <f t="shared" si="8"/>
        <v>8741</v>
      </c>
      <c r="K98" s="77"/>
      <c r="L98" s="77"/>
      <c r="M98" s="77"/>
    </row>
    <row r="99" spans="1:13" ht="12.95" customHeight="1">
      <c r="A99" s="165"/>
      <c r="B99" s="90" t="s">
        <v>192</v>
      </c>
      <c r="C99" s="65"/>
      <c r="D99" s="115"/>
      <c r="E99" s="115">
        <v>3111</v>
      </c>
      <c r="F99" s="115">
        <v>5331</v>
      </c>
      <c r="G99" s="34" t="s">
        <v>168</v>
      </c>
      <c r="H99" s="92">
        <v>9359</v>
      </c>
      <c r="I99" s="66">
        <v>475</v>
      </c>
      <c r="J99" s="89">
        <f t="shared" si="8"/>
        <v>9834</v>
      </c>
      <c r="K99" s="77"/>
      <c r="L99" s="77"/>
      <c r="M99" s="77"/>
    </row>
    <row r="100" spans="1:13" ht="12.95" customHeight="1">
      <c r="A100" s="156"/>
      <c r="B100" s="90" t="s">
        <v>194</v>
      </c>
      <c r="C100" s="65"/>
      <c r="D100" s="68"/>
      <c r="E100" s="67">
        <v>3419</v>
      </c>
      <c r="F100" s="67">
        <v>5331</v>
      </c>
      <c r="G100" s="68" t="s">
        <v>168</v>
      </c>
      <c r="H100" s="69">
        <v>319</v>
      </c>
      <c r="I100" s="66">
        <v>180</v>
      </c>
      <c r="J100" s="39">
        <f>H100+I100</f>
        <v>499</v>
      </c>
      <c r="K100" s="77"/>
      <c r="L100" s="77"/>
      <c r="M100" s="77"/>
    </row>
    <row r="101" spans="1:10" ht="12.95" customHeight="1">
      <c r="A101" s="14"/>
      <c r="B101" s="18"/>
      <c r="C101" s="19"/>
      <c r="D101" s="19"/>
      <c r="E101" s="158" t="s">
        <v>18</v>
      </c>
      <c r="F101" s="159"/>
      <c r="G101" s="160"/>
      <c r="H101" s="23">
        <f>SUM(H40:H100)</f>
        <v>130739.88</v>
      </c>
      <c r="I101" s="23">
        <f aca="true" t="shared" si="9" ref="I101:J101">SUM(I40:I100)</f>
        <v>2344.94</v>
      </c>
      <c r="J101" s="23">
        <f t="shared" si="9"/>
        <v>133084.82</v>
      </c>
    </row>
    <row r="102" spans="1:10" ht="12.95" customHeight="1">
      <c r="A102" s="33" t="s">
        <v>19</v>
      </c>
      <c r="B102" s="18"/>
      <c r="C102" s="19"/>
      <c r="D102" s="19"/>
      <c r="E102" s="20"/>
      <c r="F102" s="18"/>
      <c r="G102" s="18"/>
      <c r="H102" s="21"/>
      <c r="I102" s="21"/>
      <c r="J102" s="24"/>
    </row>
    <row r="103" spans="1:11" ht="12.95" customHeight="1">
      <c r="A103" s="172" t="s">
        <v>11</v>
      </c>
      <c r="B103" s="105" t="s">
        <v>107</v>
      </c>
      <c r="C103" s="104"/>
      <c r="D103" s="104"/>
      <c r="E103" s="87">
        <v>2219</v>
      </c>
      <c r="F103" s="86" t="s">
        <v>106</v>
      </c>
      <c r="G103" s="86">
        <v>6296</v>
      </c>
      <c r="H103" s="92">
        <v>20</v>
      </c>
      <c r="I103" s="66">
        <v>-18</v>
      </c>
      <c r="J103" s="39">
        <f>H103+I103</f>
        <v>2</v>
      </c>
      <c r="K103" s="63">
        <v>2</v>
      </c>
    </row>
    <row r="104" spans="1:14" ht="12.95" customHeight="1">
      <c r="A104" s="173"/>
      <c r="B104" s="91" t="s">
        <v>108</v>
      </c>
      <c r="C104" s="104"/>
      <c r="D104" s="104"/>
      <c r="E104" s="100">
        <v>3412</v>
      </c>
      <c r="F104" s="99" t="s">
        <v>106</v>
      </c>
      <c r="G104" s="86">
        <v>8250</v>
      </c>
      <c r="H104" s="92">
        <v>9321</v>
      </c>
      <c r="I104" s="85">
        <v>18</v>
      </c>
      <c r="J104" s="39">
        <f aca="true" t="shared" si="10" ref="J104:J105">H104+I104</f>
        <v>9339</v>
      </c>
      <c r="K104" s="92">
        <v>9339</v>
      </c>
      <c r="N104" s="76"/>
    </row>
    <row r="105" spans="1:14" ht="12.95" customHeight="1">
      <c r="A105" s="173"/>
      <c r="B105" s="91" t="s">
        <v>112</v>
      </c>
      <c r="C105" s="83"/>
      <c r="D105" s="83"/>
      <c r="E105" s="99" t="s">
        <v>111</v>
      </c>
      <c r="F105" s="100">
        <v>6122</v>
      </c>
      <c r="G105" s="99"/>
      <c r="H105" s="92">
        <v>1200</v>
      </c>
      <c r="I105" s="85">
        <v>-236</v>
      </c>
      <c r="J105" s="39">
        <f t="shared" si="10"/>
        <v>964</v>
      </c>
      <c r="K105" s="69">
        <f aca="true" t="shared" si="11" ref="K105:K107">H105+I105</f>
        <v>964</v>
      </c>
      <c r="N105" s="76"/>
    </row>
    <row r="106" spans="1:14" ht="12.95" customHeight="1">
      <c r="A106" s="173"/>
      <c r="B106" s="105" t="s">
        <v>113</v>
      </c>
      <c r="C106" s="65"/>
      <c r="D106" s="104"/>
      <c r="E106" s="86" t="s">
        <v>115</v>
      </c>
      <c r="F106" s="87">
        <v>6121</v>
      </c>
      <c r="G106" s="86" t="s">
        <v>114</v>
      </c>
      <c r="H106" s="92">
        <v>5895</v>
      </c>
      <c r="I106" s="85">
        <v>-4.1</v>
      </c>
      <c r="J106" s="39">
        <f aca="true" t="shared" si="12" ref="J106:J113">H106+I106</f>
        <v>5890.9</v>
      </c>
      <c r="K106" s="69">
        <f t="shared" si="11"/>
        <v>5890.9</v>
      </c>
      <c r="N106" s="76"/>
    </row>
    <row r="107" spans="1:14" ht="12.95" customHeight="1">
      <c r="A107" s="173"/>
      <c r="B107" s="74" t="s">
        <v>118</v>
      </c>
      <c r="C107" s="83"/>
      <c r="D107" s="83"/>
      <c r="E107" s="86" t="s">
        <v>117</v>
      </c>
      <c r="F107" s="87">
        <v>6121</v>
      </c>
      <c r="G107" s="86" t="s">
        <v>116</v>
      </c>
      <c r="H107" s="84">
        <v>114.5</v>
      </c>
      <c r="I107" s="85">
        <v>32.1</v>
      </c>
      <c r="J107" s="39">
        <f t="shared" si="12"/>
        <v>146.6</v>
      </c>
      <c r="K107" s="69">
        <f t="shared" si="11"/>
        <v>146.6</v>
      </c>
      <c r="N107" s="76"/>
    </row>
    <row r="108" spans="1:14" ht="12.95" customHeight="1">
      <c r="A108" s="173"/>
      <c r="B108" s="105" t="s">
        <v>122</v>
      </c>
      <c r="C108" s="104"/>
      <c r="D108" s="104"/>
      <c r="E108" s="86" t="s">
        <v>124</v>
      </c>
      <c r="F108" s="87">
        <v>6121</v>
      </c>
      <c r="G108" s="86" t="s">
        <v>123</v>
      </c>
      <c r="H108" s="84">
        <v>350</v>
      </c>
      <c r="I108" s="85">
        <v>75</v>
      </c>
      <c r="J108" s="39">
        <f t="shared" si="12"/>
        <v>425</v>
      </c>
      <c r="K108" s="92"/>
      <c r="N108" s="76"/>
    </row>
    <row r="109" spans="1:14" ht="12.95" customHeight="1">
      <c r="A109" s="173"/>
      <c r="B109" s="93" t="s">
        <v>127</v>
      </c>
      <c r="C109" s="98" t="s">
        <v>40</v>
      </c>
      <c r="D109" s="94"/>
      <c r="E109" s="101" t="s">
        <v>126</v>
      </c>
      <c r="F109" s="102">
        <v>6122</v>
      </c>
      <c r="G109" s="101" t="s">
        <v>125</v>
      </c>
      <c r="H109" s="144">
        <v>0</v>
      </c>
      <c r="I109" s="96">
        <v>540.5</v>
      </c>
      <c r="J109" s="97">
        <f t="shared" si="12"/>
        <v>540.5</v>
      </c>
      <c r="K109" s="92"/>
      <c r="N109" s="76"/>
    </row>
    <row r="110" spans="1:14" ht="12.95" customHeight="1">
      <c r="A110" s="173"/>
      <c r="B110" s="105" t="s">
        <v>129</v>
      </c>
      <c r="C110" s="104"/>
      <c r="D110" s="104"/>
      <c r="E110" s="86" t="s">
        <v>128</v>
      </c>
      <c r="F110" s="87">
        <v>6121</v>
      </c>
      <c r="G110" s="86" t="s">
        <v>110</v>
      </c>
      <c r="H110" s="84">
        <v>6765</v>
      </c>
      <c r="I110" s="85">
        <v>58</v>
      </c>
      <c r="J110" s="39">
        <f t="shared" si="12"/>
        <v>6823</v>
      </c>
      <c r="K110" s="92"/>
      <c r="N110" s="76"/>
    </row>
    <row r="111" spans="1:14" ht="12.95" customHeight="1">
      <c r="A111" s="173"/>
      <c r="B111" s="105" t="s">
        <v>130</v>
      </c>
      <c r="C111" s="104"/>
      <c r="D111" s="104"/>
      <c r="E111" s="86" t="s">
        <v>132</v>
      </c>
      <c r="F111" s="87">
        <v>6121</v>
      </c>
      <c r="G111" s="86" t="s">
        <v>131</v>
      </c>
      <c r="H111" s="84">
        <v>142</v>
      </c>
      <c r="I111" s="85">
        <v>-3</v>
      </c>
      <c r="J111" s="39">
        <f t="shared" si="12"/>
        <v>139</v>
      </c>
      <c r="K111" s="92"/>
      <c r="N111" s="76"/>
    </row>
    <row r="112" spans="1:14" ht="12.95" customHeight="1">
      <c r="A112" s="174"/>
      <c r="B112" s="105" t="s">
        <v>197</v>
      </c>
      <c r="C112" s="104"/>
      <c r="D112" s="104"/>
      <c r="E112" s="87">
        <v>3113</v>
      </c>
      <c r="F112" s="87">
        <v>6122</v>
      </c>
      <c r="G112" s="87">
        <v>4165</v>
      </c>
      <c r="H112" s="84">
        <v>900</v>
      </c>
      <c r="I112" s="85">
        <v>215</v>
      </c>
      <c r="J112" s="39">
        <f t="shared" si="12"/>
        <v>1115</v>
      </c>
      <c r="K112" s="92"/>
      <c r="N112" s="76"/>
    </row>
    <row r="113" spans="1:14" ht="12.95" customHeight="1">
      <c r="A113" s="152" t="s">
        <v>12</v>
      </c>
      <c r="B113" s="105" t="s">
        <v>172</v>
      </c>
      <c r="C113" s="104"/>
      <c r="D113" s="104"/>
      <c r="E113" s="87">
        <v>5512</v>
      </c>
      <c r="F113" s="87">
        <v>6123</v>
      </c>
      <c r="G113" s="34" t="s">
        <v>195</v>
      </c>
      <c r="H113" s="84">
        <v>1200</v>
      </c>
      <c r="I113" s="85">
        <v>-1200</v>
      </c>
      <c r="J113" s="39">
        <f t="shared" si="12"/>
        <v>0</v>
      </c>
      <c r="K113" s="92"/>
      <c r="N113" s="76"/>
    </row>
    <row r="114" spans="1:10" ht="12.95" customHeight="1">
      <c r="A114" s="73"/>
      <c r="B114" s="70"/>
      <c r="C114" s="72"/>
      <c r="D114" s="71"/>
      <c r="E114" s="161" t="s">
        <v>20</v>
      </c>
      <c r="F114" s="161"/>
      <c r="G114" s="161"/>
      <c r="H114" s="42">
        <f>SUM(H103:H113)</f>
        <v>25907.5</v>
      </c>
      <c r="I114" s="42">
        <f>SUM(I103:I113)</f>
        <v>-522.5</v>
      </c>
      <c r="J114" s="42">
        <f>SUM(J103:J113)</f>
        <v>25385</v>
      </c>
    </row>
    <row r="115" spans="1:10" ht="12.95" customHeight="1">
      <c r="A115" s="43" t="s">
        <v>30</v>
      </c>
      <c r="B115" s="44"/>
      <c r="C115" s="45"/>
      <c r="D115" s="45"/>
      <c r="E115" s="46"/>
      <c r="F115" s="46"/>
      <c r="G115" s="46"/>
      <c r="H115" s="47"/>
      <c r="I115" s="48"/>
      <c r="J115" s="49"/>
    </row>
    <row r="116" spans="1:10" ht="12.95" customHeight="1">
      <c r="A116" s="75"/>
      <c r="B116" s="41"/>
      <c r="C116" s="38"/>
      <c r="D116" s="75"/>
      <c r="E116" s="50"/>
      <c r="F116" s="34"/>
      <c r="G116" s="34"/>
      <c r="H116" s="37"/>
      <c r="I116" s="40"/>
      <c r="J116" s="37"/>
    </row>
    <row r="117" spans="1:10" ht="12.95" customHeight="1">
      <c r="A117" s="16"/>
      <c r="B117" s="15"/>
      <c r="C117" s="16"/>
      <c r="D117" s="16"/>
      <c r="E117" s="162" t="s">
        <v>31</v>
      </c>
      <c r="F117" s="163"/>
      <c r="G117" s="164"/>
      <c r="H117" s="51">
        <f>SUM(H116:H116)</f>
        <v>0</v>
      </c>
      <c r="I117" s="51">
        <f>SUM(I116:I116)</f>
        <v>0</v>
      </c>
      <c r="J117" s="51">
        <f>SUM(J116:J116)</f>
        <v>0</v>
      </c>
    </row>
    <row r="118" spans="1:10" ht="12.95" customHeight="1">
      <c r="A118" s="16"/>
      <c r="B118" s="15"/>
      <c r="C118" s="16"/>
      <c r="D118" s="16"/>
      <c r="E118" s="25"/>
      <c r="F118" s="25"/>
      <c r="G118" s="26"/>
      <c r="H118" s="31"/>
      <c r="I118" s="30"/>
      <c r="J118" s="31"/>
    </row>
    <row r="119" spans="1:10" ht="12.95" customHeight="1">
      <c r="A119" s="2"/>
      <c r="B119" s="27" t="s">
        <v>29</v>
      </c>
      <c r="C119" s="19"/>
      <c r="D119" s="154" t="s">
        <v>13</v>
      </c>
      <c r="E119" s="154"/>
      <c r="F119" s="154"/>
      <c r="G119" s="154"/>
      <c r="H119" s="154"/>
      <c r="I119" s="36">
        <f>I35</f>
        <v>3063.44</v>
      </c>
      <c r="J119" s="52"/>
    </row>
    <row r="120" spans="1:10" ht="12.95" customHeight="1">
      <c r="A120" s="2"/>
      <c r="B120" s="18"/>
      <c r="C120" s="19"/>
      <c r="D120" s="154" t="s">
        <v>21</v>
      </c>
      <c r="E120" s="154"/>
      <c r="F120" s="154"/>
      <c r="G120" s="154"/>
      <c r="H120" s="154"/>
      <c r="I120" s="36">
        <f>I101+I36</f>
        <v>3585.94</v>
      </c>
      <c r="J120" s="53"/>
    </row>
    <row r="121" spans="1:10" ht="12.95" customHeight="1">
      <c r="A121" s="2"/>
      <c r="B121" s="18"/>
      <c r="C121" s="19"/>
      <c r="D121" s="154" t="s">
        <v>22</v>
      </c>
      <c r="E121" s="154"/>
      <c r="F121" s="154"/>
      <c r="G121" s="154"/>
      <c r="H121" s="154"/>
      <c r="I121" s="36">
        <f>I114+I37</f>
        <v>-522.5</v>
      </c>
      <c r="J121" s="54"/>
    </row>
    <row r="122" spans="1:10" ht="12.95" customHeight="1">
      <c r="A122" s="2"/>
      <c r="B122" s="18"/>
      <c r="C122" s="19"/>
      <c r="D122" s="154" t="s">
        <v>23</v>
      </c>
      <c r="E122" s="154"/>
      <c r="F122" s="154"/>
      <c r="G122" s="154"/>
      <c r="H122" s="154"/>
      <c r="I122" s="36">
        <f>I120+I121</f>
        <v>3063.44</v>
      </c>
      <c r="J122" s="54"/>
    </row>
    <row r="123" spans="1:10" ht="12.95" customHeight="1">
      <c r="A123" s="2"/>
      <c r="B123" s="18"/>
      <c r="C123" s="19"/>
      <c r="D123" s="166" t="s">
        <v>24</v>
      </c>
      <c r="E123" s="166"/>
      <c r="F123" s="166"/>
      <c r="G123" s="166"/>
      <c r="H123" s="166"/>
      <c r="I123" s="36">
        <f>I119-I122</f>
        <v>0</v>
      </c>
      <c r="J123" s="54"/>
    </row>
    <row r="124" spans="1:10" ht="12.95" customHeight="1">
      <c r="A124" s="2"/>
      <c r="B124" s="18"/>
      <c r="C124" s="19"/>
      <c r="D124" s="166" t="s">
        <v>25</v>
      </c>
      <c r="E124" s="166"/>
      <c r="F124" s="166"/>
      <c r="G124" s="166"/>
      <c r="H124" s="166"/>
      <c r="I124" s="36">
        <f>I117</f>
        <v>0</v>
      </c>
      <c r="J124" s="54"/>
    </row>
    <row r="125" spans="1:10" ht="12.95" customHeight="1">
      <c r="A125" s="2"/>
      <c r="B125" s="2"/>
      <c r="C125" s="28"/>
      <c r="D125" s="28"/>
      <c r="E125" s="55"/>
      <c r="F125" s="56"/>
      <c r="G125" s="57"/>
      <c r="H125" s="58">
        <v>44818</v>
      </c>
      <c r="I125" s="56"/>
      <c r="J125" s="59">
        <v>44839</v>
      </c>
    </row>
    <row r="126" spans="1:10" ht="12.95" customHeight="1">
      <c r="A126" s="2"/>
      <c r="B126" s="27" t="s">
        <v>33</v>
      </c>
      <c r="C126" s="19"/>
      <c r="D126" s="166" t="s">
        <v>26</v>
      </c>
      <c r="E126" s="166"/>
      <c r="F126" s="166"/>
      <c r="G126" s="166"/>
      <c r="H126" s="36">
        <v>531668.11</v>
      </c>
      <c r="I126" s="36">
        <f>I119</f>
        <v>3063.44</v>
      </c>
      <c r="J126" s="36">
        <f>H126+I126</f>
        <v>534731.5499999999</v>
      </c>
    </row>
    <row r="127" spans="1:10" ht="12.95" customHeight="1">
      <c r="A127" s="2"/>
      <c r="B127" s="18"/>
      <c r="C127" s="19"/>
      <c r="D127" s="154" t="s">
        <v>21</v>
      </c>
      <c r="E127" s="154"/>
      <c r="F127" s="154"/>
      <c r="G127" s="154"/>
      <c r="H127" s="35">
        <v>434231.56</v>
      </c>
      <c r="I127" s="36">
        <f>I101+I36</f>
        <v>3585.94</v>
      </c>
      <c r="J127" s="35">
        <f>H127+I127</f>
        <v>437817.5</v>
      </c>
    </row>
    <row r="128" spans="1:10" ht="12.95" customHeight="1">
      <c r="A128" s="2"/>
      <c r="B128" s="18"/>
      <c r="C128" s="19"/>
      <c r="D128" s="154" t="s">
        <v>22</v>
      </c>
      <c r="E128" s="154"/>
      <c r="F128" s="154"/>
      <c r="G128" s="154"/>
      <c r="H128" s="35">
        <v>110086</v>
      </c>
      <c r="I128" s="36">
        <f>I114+I37</f>
        <v>-522.5</v>
      </c>
      <c r="J128" s="35">
        <f>H128+I128</f>
        <v>109563.5</v>
      </c>
    </row>
    <row r="129" spans="1:10" ht="12.95" customHeight="1">
      <c r="A129" s="2"/>
      <c r="C129" s="28"/>
      <c r="D129" s="166" t="s">
        <v>27</v>
      </c>
      <c r="E129" s="166"/>
      <c r="F129" s="166"/>
      <c r="G129" s="166"/>
      <c r="H129" s="36">
        <f>SUM(H127:H128)</f>
        <v>544317.56</v>
      </c>
      <c r="I129" s="36">
        <f>SUM(I127:I128)</f>
        <v>3063.44</v>
      </c>
      <c r="J129" s="36">
        <f>SUM(J127:J128)</f>
        <v>547381</v>
      </c>
    </row>
    <row r="130" spans="1:10" ht="12.95" customHeight="1">
      <c r="A130" s="2"/>
      <c r="B130" s="2"/>
      <c r="C130" s="28"/>
      <c r="D130" s="154" t="s">
        <v>16</v>
      </c>
      <c r="E130" s="154"/>
      <c r="F130" s="154"/>
      <c r="G130" s="154"/>
      <c r="H130" s="35">
        <f>H126-H129</f>
        <v>-12649.45000000007</v>
      </c>
      <c r="I130" s="36">
        <f>I126-I129</f>
        <v>0</v>
      </c>
      <c r="J130" s="35">
        <f>J126-J129</f>
        <v>-12649.45000000007</v>
      </c>
    </row>
    <row r="131" spans="1:10" ht="12.95" customHeight="1">
      <c r="A131" s="2"/>
      <c r="B131" s="29" t="s">
        <v>44</v>
      </c>
      <c r="C131" s="28"/>
      <c r="D131" s="166" t="s">
        <v>28</v>
      </c>
      <c r="E131" s="166"/>
      <c r="F131" s="166"/>
      <c r="G131" s="166"/>
      <c r="H131" s="60">
        <v>0</v>
      </c>
      <c r="I131" s="36">
        <f>I124</f>
        <v>0</v>
      </c>
      <c r="J131" s="36">
        <f>H131+I131</f>
        <v>0</v>
      </c>
    </row>
    <row r="132" spans="5:10" ht="12.95" customHeight="1">
      <c r="E132" s="64"/>
      <c r="F132" s="64"/>
      <c r="G132" s="64"/>
      <c r="H132" s="64"/>
      <c r="I132" s="64"/>
      <c r="J132" s="64"/>
    </row>
    <row r="133" ht="12.95" customHeight="1"/>
    <row r="134" ht="12.95" customHeight="1"/>
    <row r="135" ht="12.95" customHeight="1"/>
    <row r="136" ht="12.95" customHeight="1"/>
    <row r="137" ht="12.95" customHeight="1"/>
    <row r="138" ht="12.95" customHeight="1"/>
    <row r="139" ht="12.95" customHeight="1"/>
    <row r="140" ht="12.95" customHeight="1"/>
    <row r="141" ht="12.95" customHeight="1"/>
    <row r="142" ht="12.95" customHeight="1"/>
    <row r="143" ht="12.95" customHeight="1"/>
  </sheetData>
  <mergeCells count="40">
    <mergeCell ref="A103:A112"/>
    <mergeCell ref="A91:A94"/>
    <mergeCell ref="A43:A49"/>
    <mergeCell ref="B2:B3"/>
    <mergeCell ref="A20:A28"/>
    <mergeCell ref="A29:A32"/>
    <mergeCell ref="E2:E3"/>
    <mergeCell ref="F2:F3"/>
    <mergeCell ref="D37:G37"/>
    <mergeCell ref="D38:G38"/>
    <mergeCell ref="A40:A42"/>
    <mergeCell ref="G2:G3"/>
    <mergeCell ref="A8:A10"/>
    <mergeCell ref="A14:A15"/>
    <mergeCell ref="D35:G35"/>
    <mergeCell ref="D36:G36"/>
    <mergeCell ref="A11:A12"/>
    <mergeCell ref="D131:G131"/>
    <mergeCell ref="D127:G127"/>
    <mergeCell ref="D128:G128"/>
    <mergeCell ref="D123:H123"/>
    <mergeCell ref="D124:H124"/>
    <mergeCell ref="D126:G126"/>
    <mergeCell ref="D129:G129"/>
    <mergeCell ref="D121:H121"/>
    <mergeCell ref="A6:A7"/>
    <mergeCell ref="A58:A60"/>
    <mergeCell ref="D130:G130"/>
    <mergeCell ref="D122:H122"/>
    <mergeCell ref="D119:H119"/>
    <mergeCell ref="D120:H120"/>
    <mergeCell ref="E101:G101"/>
    <mergeCell ref="E114:G114"/>
    <mergeCell ref="E117:G117"/>
    <mergeCell ref="A61:A72"/>
    <mergeCell ref="A96:A100"/>
    <mergeCell ref="A50:A57"/>
    <mergeCell ref="A73:A75"/>
    <mergeCell ref="A16:A19"/>
    <mergeCell ref="A76:A90"/>
  </mergeCells>
  <conditionalFormatting sqref="B1:B2">
    <cfRule type="expression" priority="22" dxfId="2" stopIfTrue="1">
      <formula>$K1="Z"</formula>
    </cfRule>
    <cfRule type="expression" priority="23" dxfId="1" stopIfTrue="1">
      <formula>$K1="T"</formula>
    </cfRule>
    <cfRule type="expression" priority="24" dxfId="0" stopIfTrue="1">
      <formula>$K1="Y"</formula>
    </cfRule>
  </conditionalFormatting>
  <conditionalFormatting sqref="B2">
    <cfRule type="expression" priority="19" dxfId="2" stopIfTrue="1">
      <formula>$K2="Z"</formula>
    </cfRule>
    <cfRule type="expression" priority="20" dxfId="1" stopIfTrue="1">
      <formula>$K2="T"</formula>
    </cfRule>
    <cfRule type="expression" priority="21" dxfId="0" stopIfTrue="1">
      <formula>$K2="Y"</formula>
    </cfRule>
  </conditionalFormatting>
  <conditionalFormatting sqref="C35:C37 B1:B2">
    <cfRule type="expression" priority="16" dxfId="2" stopIfTrue="1">
      <formula>#REF!="Z"</formula>
    </cfRule>
    <cfRule type="expression" priority="17" dxfId="1" stopIfTrue="1">
      <formula>#REF!="T"</formula>
    </cfRule>
    <cfRule type="expression" priority="18" dxfId="0" stopIfTrue="1">
      <formula>#REF!="Y"</formula>
    </cfRule>
  </conditionalFormatting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stetkarova</dc:creator>
  <cp:keywords/>
  <dc:description/>
  <cp:lastModifiedBy>stetkarova</cp:lastModifiedBy>
  <cp:lastPrinted>2022-10-06T12:13:37Z</cp:lastPrinted>
  <dcterms:created xsi:type="dcterms:W3CDTF">2019-02-01T08:27:03Z</dcterms:created>
  <dcterms:modified xsi:type="dcterms:W3CDTF">2022-10-06T12:18:25Z</dcterms:modified>
  <cp:category/>
  <cp:version/>
  <cp:contentType/>
  <cp:contentStatus/>
</cp:coreProperties>
</file>