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<sst xmlns="http://schemas.openxmlformats.org/spreadsheetml/2006/main" count="469" uniqueCount="266">
  <si>
    <t>Poř.</t>
  </si>
  <si>
    <t xml:space="preserve"> </t>
  </si>
  <si>
    <t>N+Z+</t>
  </si>
  <si>
    <t>§</t>
  </si>
  <si>
    <t>Pol.</t>
  </si>
  <si>
    <t>Org.</t>
  </si>
  <si>
    <t xml:space="preserve">Platný </t>
  </si>
  <si>
    <t>RO</t>
  </si>
  <si>
    <t>Nový</t>
  </si>
  <si>
    <t>čís.</t>
  </si>
  <si>
    <t>ÚZ</t>
  </si>
  <si>
    <t>rozpočet</t>
  </si>
  <si>
    <t xml:space="preserve">A) Změny příjmů a jejich použití </t>
  </si>
  <si>
    <t>1.</t>
  </si>
  <si>
    <t>2.</t>
  </si>
  <si>
    <t>3.</t>
  </si>
  <si>
    <t>4.</t>
  </si>
  <si>
    <t>Příjmy celkem</t>
  </si>
  <si>
    <t>P= příjmy   V= výdaje   NZ= nově zařazeno do R2022</t>
  </si>
  <si>
    <t>Výdaje provozní (běžné)</t>
  </si>
  <si>
    <t>Výdaje (investiční)</t>
  </si>
  <si>
    <t>Příjmy - výdaje</t>
  </si>
  <si>
    <t>B) Změny v běžných výdajích</t>
  </si>
  <si>
    <t>5.</t>
  </si>
  <si>
    <t>6.</t>
  </si>
  <si>
    <t>Výdaje běžné saldo</t>
  </si>
  <si>
    <t xml:space="preserve">C) Změny v investicích  </t>
  </si>
  <si>
    <t>Investice saldo</t>
  </si>
  <si>
    <t>D) Změny ve financování</t>
  </si>
  <si>
    <t>Financování saldo</t>
  </si>
  <si>
    <t>Rekapitulace Rozpočtového opatření</t>
  </si>
  <si>
    <t>Běžné výdaje</t>
  </si>
  <si>
    <t>Investice</t>
  </si>
  <si>
    <t>Celkové výdaje (běžné+investice)</t>
  </si>
  <si>
    <t>P-V-I</t>
  </si>
  <si>
    <t>Financování</t>
  </si>
  <si>
    <t>Rekapitulace celkového rozpočtu města na rok 2022 včetně RO</t>
  </si>
  <si>
    <t>Příjmy</t>
  </si>
  <si>
    <t>Celkové výdaje (BV+inv)</t>
  </si>
  <si>
    <t>Finance</t>
  </si>
  <si>
    <t>č. 15</t>
  </si>
  <si>
    <t xml:space="preserve">Rozpočtové opatření č. 15/2022 - změna schvál. rozpočtu roku 2022 - listopad (údaje v tis. Kč) </t>
  </si>
  <si>
    <t>Otrokovice, 30.11.2022</t>
  </si>
  <si>
    <t>13305</t>
  </si>
  <si>
    <t>0483</t>
  </si>
  <si>
    <t>0480</t>
  </si>
  <si>
    <t>0470</t>
  </si>
  <si>
    <t>0450</t>
  </si>
  <si>
    <t>0452</t>
  </si>
  <si>
    <t>0481</t>
  </si>
  <si>
    <t>0482</t>
  </si>
  <si>
    <t>2337</t>
  </si>
  <si>
    <t>98008</t>
  </si>
  <si>
    <t>0409</t>
  </si>
  <si>
    <t>0404</t>
  </si>
  <si>
    <t>SOC Výkon sociální práce - platy zaměstnanců v pracovním poměru</t>
  </si>
  <si>
    <t>SOC Výkon sociální práce - sociální zabezpečení</t>
  </si>
  <si>
    <t>SOC Výkon sociální práce - povinné pojištění na veřejné zdravotní pojištění</t>
  </si>
  <si>
    <t>SOC Výkon sociální práce - náhrady mezd v době nemoci</t>
  </si>
  <si>
    <t>SOC Výkon pěst. péče - ostatní neinvestiční transfery obyvatelstvu</t>
  </si>
  <si>
    <t>SOC Výkon pěst. péče - náhrady mezd v době nemoci</t>
  </si>
  <si>
    <t>0612</t>
  </si>
  <si>
    <t>EKO DDM Sluníčko - úprava příspěvku (odpisy)</t>
  </si>
  <si>
    <t>KST OLS převod nevyčerpaných fin. prostředků na dohody</t>
  </si>
  <si>
    <t>KST Záštita ST - zvýšení dle akt. potřeb</t>
  </si>
  <si>
    <t>7.</t>
  </si>
  <si>
    <t>8.</t>
  </si>
  <si>
    <t>9.</t>
  </si>
  <si>
    <t>10.</t>
  </si>
  <si>
    <t>11.</t>
  </si>
  <si>
    <t>12.</t>
  </si>
  <si>
    <t>13.</t>
  </si>
  <si>
    <t>1244</t>
  </si>
  <si>
    <t>0167</t>
  </si>
  <si>
    <t>0746</t>
  </si>
  <si>
    <t>5203</t>
  </si>
  <si>
    <t>0321</t>
  </si>
  <si>
    <t>0759</t>
  </si>
  <si>
    <t>0749</t>
  </si>
  <si>
    <t>0333</t>
  </si>
  <si>
    <t>2187</t>
  </si>
  <si>
    <t>NZ</t>
  </si>
  <si>
    <t xml:space="preserve">OŠK Dary obyvatelstvu                                 </t>
  </si>
  <si>
    <t xml:space="preserve">OŠK Nákup ostatních služeb                      </t>
  </si>
  <si>
    <t xml:space="preserve">OŠK Nákup materiálu j.n. (propagační předměty)      </t>
  </si>
  <si>
    <t xml:space="preserve">OŠK Pohoštění - setkání psychologů                               </t>
  </si>
  <si>
    <t xml:space="preserve">OŠK Nákup ostatních služeb - setkání psychologů                        </t>
  </si>
  <si>
    <t>OŠK MK Podlimitní programové vybavení</t>
  </si>
  <si>
    <t>OŠK MK Podlimitní programové vybavení - e-výpůjčky</t>
  </si>
  <si>
    <t xml:space="preserve">OŠK Městs. knihovna MěÚ Nákup ostatních služeb                            </t>
  </si>
  <si>
    <t xml:space="preserve">OŠK Městs. knihovna MěÚ Drobný dlouhodobý hmotný majetek                  </t>
  </si>
  <si>
    <t>OŠK Městs. knihovna MěÚ Nákup knih</t>
  </si>
  <si>
    <t xml:space="preserve">OŠK Městs. knihna Baťov Nákup ostatních služeb                            </t>
  </si>
  <si>
    <t>OŠK Městs. knihovna Baťov Teplo</t>
  </si>
  <si>
    <t>OŠK Městs. knihovna Baťov - DHM - fotoaparát</t>
  </si>
  <si>
    <t xml:space="preserve">OŠK Nákup ostatních služeb - poplatek za účast na sportovním benchmarkingu                          </t>
  </si>
  <si>
    <t>0608</t>
  </si>
  <si>
    <t>0604</t>
  </si>
  <si>
    <t>0325</t>
  </si>
  <si>
    <t>0624</t>
  </si>
  <si>
    <t>0720</t>
  </si>
  <si>
    <t>15.</t>
  </si>
  <si>
    <t xml:space="preserve">TEHOS MK oprava markýz bufetu </t>
  </si>
  <si>
    <t>TEHOS MK ost. služby - snížení</t>
  </si>
  <si>
    <t>TEHOS SA Trávníky - ostatní služby - snížení, přesun na opravy</t>
  </si>
  <si>
    <t>TEHOS SAB opravy wellnes - zvýšení</t>
  </si>
  <si>
    <t>TEHOS ROŠ oprava folie v dětském bazénu - zvýšení</t>
  </si>
  <si>
    <t>TEHOS SH ostatní služby - snížení</t>
  </si>
  <si>
    <t>TEHOS SH teplo - zvýšení</t>
  </si>
  <si>
    <t>TEHOS SH oprava uzavírání oken na bufetu - zvýšení</t>
  </si>
  <si>
    <t>TEHOS MK studená voda - zvýšení</t>
  </si>
  <si>
    <t>TEHOS MK elektřina - zvýšení</t>
  </si>
  <si>
    <t>TEHOS ROŠ ostatní služby - zvýšení</t>
  </si>
  <si>
    <t>TEHOS ROŠ studená voda - zvýšení</t>
  </si>
  <si>
    <t>TEHOS SAB ostatní služby - snížení</t>
  </si>
  <si>
    <t>OŠK The Well Platy zaměstnanců - spoluúčast města</t>
  </si>
  <si>
    <t xml:space="preserve">OŠK The Well Platy zam. v pracovním poměru </t>
  </si>
  <si>
    <t xml:space="preserve">OŠK The Well OOV  </t>
  </si>
  <si>
    <t>OŠK The Well OOV  s ÚZ</t>
  </si>
  <si>
    <t>OŠK The Well soc. zab. S ÚZ</t>
  </si>
  <si>
    <t>OŠK The Well zdrav. poj. s ÚZ</t>
  </si>
  <si>
    <t>OŠK The Well nákup materiálu s ÚZ</t>
  </si>
  <si>
    <t>OŠK The Well služby peněžních ústavů s ÚZ</t>
  </si>
  <si>
    <t>OŠK The Well služby peněžních ústavů spoluúčast města</t>
  </si>
  <si>
    <t xml:space="preserve">OŠK The Well nájemné </t>
  </si>
  <si>
    <t>OŠK The Well služby školení a vzdělávání</t>
  </si>
  <si>
    <t>OŠK The Well nákup služeb spoluúčast města</t>
  </si>
  <si>
    <t>OŠK The Well nákup služeb s ÚZ</t>
  </si>
  <si>
    <t>OŠK The Well cestovné spluúčast města</t>
  </si>
  <si>
    <t>OŠK The Well cestovné s ÚZ</t>
  </si>
  <si>
    <t>OŠK The Well pohoštění s ÚZ</t>
  </si>
  <si>
    <t xml:space="preserve">OŠK The Well transfery do zahraničí </t>
  </si>
  <si>
    <t>2219</t>
  </si>
  <si>
    <t>9308</t>
  </si>
  <si>
    <t>3113</t>
  </si>
  <si>
    <t>2183</t>
  </si>
  <si>
    <t>3419</t>
  </si>
  <si>
    <t>2297</t>
  </si>
  <si>
    <t>2167</t>
  </si>
  <si>
    <t>2168</t>
  </si>
  <si>
    <t>3429</t>
  </si>
  <si>
    <t>2304</t>
  </si>
  <si>
    <t>2291</t>
  </si>
  <si>
    <t>16.</t>
  </si>
  <si>
    <t>ORM Oprava chodníků Střed a Újezdy</t>
  </si>
  <si>
    <t>3639</t>
  </si>
  <si>
    <t>6150</t>
  </si>
  <si>
    <t>3611</t>
  </si>
  <si>
    <t>2151</t>
  </si>
  <si>
    <t>2223</t>
  </si>
  <si>
    <t>5226</t>
  </si>
  <si>
    <t>3632</t>
  </si>
  <si>
    <t>9306</t>
  </si>
  <si>
    <t>2212</t>
  </si>
  <si>
    <t>8230</t>
  </si>
  <si>
    <t>2273</t>
  </si>
  <si>
    <t>ORM ZŠ Trávníky odborné učebny</t>
  </si>
  <si>
    <t>ORM Freetime zóna Trávníky</t>
  </si>
  <si>
    <t>ORM ZŠ TGM odborné učebny</t>
  </si>
  <si>
    <t>ORM ZŠ Mánesova odborné učebny</t>
  </si>
  <si>
    <t>ORM ROŠ zvýšení dostupnosti - nové trasy pro pěší</t>
  </si>
  <si>
    <t>ORM Revitalizace přístaviště Morava</t>
  </si>
  <si>
    <t>ORM Laziště základní technická vybavenost</t>
  </si>
  <si>
    <t>ORM Rozšíření ul. Čechova</t>
  </si>
  <si>
    <t xml:space="preserve">ORM Revitalizace tržiště u ČP Trávníky </t>
  </si>
  <si>
    <t>ORM Stacionární radary</t>
  </si>
  <si>
    <t xml:space="preserve">TEHOS SA Trávníky oprava zázemí správce areálu </t>
  </si>
  <si>
    <t>0326</t>
  </si>
  <si>
    <t>0327</t>
  </si>
  <si>
    <t>2130</t>
  </si>
  <si>
    <t>ORM Páteř. cyklostezka O. - V. napojení Baťov</t>
  </si>
  <si>
    <t>ORM Rozš. hřbitova - zvýšení kapacity</t>
  </si>
  <si>
    <t>KRŘ Dopravní prostředky (vysílačka, pneu)</t>
  </si>
  <si>
    <t>17.</t>
  </si>
  <si>
    <t>KRŘ JSDH Otrokovice, potraviny</t>
  </si>
  <si>
    <t>KRŘ JSDH Otrokovice, opravy a udržování</t>
  </si>
  <si>
    <t>KRŘ JSDH Otrokovice, cestovné</t>
  </si>
  <si>
    <t>KRŘ JSDH Kvítkovice, ostatní platy</t>
  </si>
  <si>
    <t>KRŘ JSDH Kvítkovice, ostatní povinné pojistné placené zaměstnavatelem</t>
  </si>
  <si>
    <t>KRŘ JSDH Kvítkovice, potraviny</t>
  </si>
  <si>
    <t>KRŘ JSDH Kvítkovice, služby elektronických komunikací</t>
  </si>
  <si>
    <t>KRŘ JSDH Kvítkovice, služby peněžních ústavů</t>
  </si>
  <si>
    <t>KRŘ JSDH Kvítkovice, cestovné</t>
  </si>
  <si>
    <t>KRŘ IVVS ZK, opravy a udržování</t>
  </si>
  <si>
    <t>KST + KRŘ Osobnost města, dary obyvatelstvu, přesun nevyužitých fin. prostředků</t>
  </si>
  <si>
    <t>KST + KRŘ Osobnost města, transfery obyvatelstvu, přesun nevyužitých fin. prostředků</t>
  </si>
  <si>
    <t>KRŘ Otrokovice, Ostatní platy</t>
  </si>
  <si>
    <t>KRŘ Otrokovice, Ostatní osobní výdaje</t>
  </si>
  <si>
    <t>KRŘ Otrokovice, Ostatní povinné pojistné placená zaměstnavatelem</t>
  </si>
  <si>
    <t>KRŘ Otrokovice, Odměny za použití počítačových programů</t>
  </si>
  <si>
    <t>KRŘ Otrokovice, Ochranné pomůcky</t>
  </si>
  <si>
    <t>KRŘ Otrokovice, Pohonné hmoty a maziva</t>
  </si>
  <si>
    <t>KRŘ Kvítkovice, Ostatní osobní výdaje</t>
  </si>
  <si>
    <t>KRŘ Kvítkovice, Ochranné pomůcky</t>
  </si>
  <si>
    <t>KRŘ Kvítkovice, Odměny za použití počítačových programů</t>
  </si>
  <si>
    <t>KRŘ Kvítkovice, Drobný dlouhodobý hmotný majetek</t>
  </si>
  <si>
    <t>KRŘ Kvítkovice, Pohonné hmoty a maziva</t>
  </si>
  <si>
    <t>KRŘ Kvítkovice, Opravy a udržování</t>
  </si>
  <si>
    <t>KRŘ Otrokovice, Nákup materiálu j. n.</t>
  </si>
  <si>
    <t>14.</t>
  </si>
  <si>
    <t>TSO Správa a provoz tržiště</t>
  </si>
  <si>
    <t>TSO Zimní údržba MK, čištění MK, vpustí</t>
  </si>
  <si>
    <t>TSO Opravy MK, mostů, vpustí</t>
  </si>
  <si>
    <t>TSO Zimní údržba chodníků</t>
  </si>
  <si>
    <t>TSO Údržba dopravního značení</t>
  </si>
  <si>
    <t>TSO Údržba odvodňovacích příkopů</t>
  </si>
  <si>
    <t>TSO Údržba dětských hřišť</t>
  </si>
  <si>
    <t>TSO Veřejné osvětlení - elektrická energie</t>
  </si>
  <si>
    <t>TSO Veřejné osvětlení - opravy a udržování</t>
  </si>
  <si>
    <t>TSO Správa a údržba hřbitova</t>
  </si>
  <si>
    <t>TSO Svoz nebezpečných odpadů</t>
  </si>
  <si>
    <t>TSO Sběr a svoz komunálních odpadů</t>
  </si>
  <si>
    <t>TSO Zpracování papíru a plastů z tříděného sběru</t>
  </si>
  <si>
    <t>TSO Likvidace nebezpečných odpadů</t>
  </si>
  <si>
    <t>TSO Využívání a zneškodňování odpadů</t>
  </si>
  <si>
    <t>TSO Sběrné dvory-údržba, doplnění</t>
  </si>
  <si>
    <t>TSO Údržba veřejné zeleně</t>
  </si>
  <si>
    <t>18.</t>
  </si>
  <si>
    <t>2141</t>
  </si>
  <si>
    <t>5169</t>
  </si>
  <si>
    <t>0324</t>
  </si>
  <si>
    <t>5171</t>
  </si>
  <si>
    <t>2229</t>
  </si>
  <si>
    <t>2341</t>
  </si>
  <si>
    <t>3421</t>
  </si>
  <si>
    <t>3631</t>
  </si>
  <si>
    <t>5154</t>
  </si>
  <si>
    <t>3721</t>
  </si>
  <si>
    <t>3722</t>
  </si>
  <si>
    <t>3723</t>
  </si>
  <si>
    <t>3724</t>
  </si>
  <si>
    <t>3725</t>
  </si>
  <si>
    <t>3745</t>
  </si>
  <si>
    <t xml:space="preserve">TSO Správa a údržba hřbitova - pořízení nového nábytku </t>
  </si>
  <si>
    <t>ORM + TSO Veřejné osvětlení Přístavní - tř. T.Bati</t>
  </si>
  <si>
    <t>OŠ Fin. dar pro Winter-Cup z.s., IČ 08436037, turnaj ve futsale</t>
  </si>
  <si>
    <t>OŠK Záštita starostky - přesun na fin. dar pro Winter-Cup z.s., IČ 08436037</t>
  </si>
  <si>
    <t>Nein. dot. od ZK na zajištění dostupnosti soc. služeb pro SENIOR př. or., 6 264 830 Kč - P</t>
  </si>
  <si>
    <t>Transfer nein. dot. od ZK na zajištění dostupnosti soc. služeb pro SENIOR př. or., 6 264 830 Kč - V</t>
  </si>
  <si>
    <t>Transfer nein. dot. od ZK na zajištění dostupnosti soc. služeb pro SENIOR př. or., 6 264 830 Kč -V</t>
  </si>
  <si>
    <t>VPS Příjem nein. dotace na uspořádání voleb prezidenta - P</t>
  </si>
  <si>
    <t>Volba prezidenta - ostatní platy (refundace) - V</t>
  </si>
  <si>
    <t>Volba prezidenta - OOV (dohody) - V</t>
  </si>
  <si>
    <t>Volba prezidenta - refundace pojistného jiným organizacím  - V</t>
  </si>
  <si>
    <t>Volba prezidenta - DHM - V</t>
  </si>
  <si>
    <t>Volba prezidenta - materiál j.n. - V</t>
  </si>
  <si>
    <t>Volba prezidenta - služby pošt - V</t>
  </si>
  <si>
    <t>Volba prezidenta - nájemné - V</t>
  </si>
  <si>
    <t>Volba prezidenta - nákup stravenek - V</t>
  </si>
  <si>
    <t>DPFO vybírané srážkou - zvýšení dle aktuálního stavu - P</t>
  </si>
  <si>
    <t>EKO DDM Sluníčko - aktualizace odpisů - P</t>
  </si>
  <si>
    <t>OŠK The Well Příjem nein. dotace na realizaci projektu - P</t>
  </si>
  <si>
    <t>19.</t>
  </si>
  <si>
    <t>EKO Změna příspěvku zřizovatele pro MŠ (havárie vody)</t>
  </si>
  <si>
    <t>SOC</t>
  </si>
  <si>
    <t xml:space="preserve">DDM </t>
  </si>
  <si>
    <t>MŠO</t>
  </si>
  <si>
    <t>OŠK Záštita starostky - přesun na fin. dar pro reprezentaci v kulturistice</t>
  </si>
  <si>
    <t xml:space="preserve">OŠK Dary obyvatelstvu  - reprezentace v kulturistice                               </t>
  </si>
  <si>
    <t xml:space="preserve">OŠK Neinvestiční transfery spolkům (vratka dotace)                   </t>
  </si>
  <si>
    <t xml:space="preserve">OŠK Neinvestiční transfery spolkům (vratka dotace)                    </t>
  </si>
  <si>
    <t>KRŘ JSDH Otrokovice, drobný dlouhodobý majetek</t>
  </si>
  <si>
    <t>0351</t>
  </si>
  <si>
    <t>OŠK Záštita starostky - přesun na fin. dar pro Jezdecký klub Zlín z.s.</t>
  </si>
  <si>
    <t>OŠK Fin. dar pro Jezdecký klub Zlín z.s. na podzimní halové závody v Tlumačově</t>
  </si>
  <si>
    <t>Příloha k us. č. RMO/23/22/22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</si>
</sst>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Arial CE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name val="Arial CE"/>
      <family val="2"/>
    </font>
    <font>
      <sz val="10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5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4" fontId="1" fillId="3" borderId="5" xfId="0" applyNumberFormat="1" applyFont="1" applyFill="1" applyBorder="1" applyAlignment="1">
      <alignment vertical="center"/>
    </xf>
    <xf numFmtId="0" fontId="1" fillId="0" borderId="5" xfId="0" applyFont="1" applyFill="1" applyBorder="1"/>
    <xf numFmtId="0" fontId="2" fillId="0" borderId="5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right" vertical="center"/>
    </xf>
    <xf numFmtId="4" fontId="2" fillId="0" borderId="5" xfId="0" applyNumberFormat="1" applyFont="1" applyFill="1" applyBorder="1" applyAlignment="1">
      <alignment horizontal="right" vertical="center"/>
    </xf>
    <xf numFmtId="4" fontId="1" fillId="0" borderId="5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horizontal="right"/>
    </xf>
    <xf numFmtId="0" fontId="1" fillId="4" borderId="6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/>
    </xf>
    <xf numFmtId="49" fontId="1" fillId="4" borderId="0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1" fillId="0" borderId="6" xfId="0" applyFont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4" fontId="2" fillId="4" borderId="7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/>
    <xf numFmtId="0" fontId="6" fillId="0" borderId="5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0" fontId="2" fillId="0" borderId="5" xfId="0" applyFont="1" applyFill="1" applyBorder="1" applyAlignment="1">
      <alignment horizontal="center" vertical="center"/>
    </xf>
    <xf numFmtId="0" fontId="1" fillId="0" borderId="1" xfId="0" applyFont="1" applyFill="1" applyBorder="1"/>
    <xf numFmtId="4" fontId="1" fillId="0" borderId="5" xfId="0" applyNumberFormat="1" applyFont="1" applyFill="1" applyBorder="1"/>
    <xf numFmtId="0" fontId="7" fillId="0" borderId="0" xfId="0" applyFont="1" applyFill="1" applyBorder="1" applyAlignment="1">
      <alignment vertical="center" wrapText="1"/>
    </xf>
    <xf numFmtId="49" fontId="6" fillId="0" borderId="5" xfId="0" applyNumberFormat="1" applyFont="1" applyFill="1" applyBorder="1" applyAlignment="1">
      <alignment horizontal="center"/>
    </xf>
    <xf numFmtId="0" fontId="3" fillId="0" borderId="0" xfId="0" applyFont="1" applyFill="1"/>
    <xf numFmtId="4" fontId="1" fillId="0" borderId="9" xfId="0" applyNumberFormat="1" applyFont="1" applyFill="1" applyBorder="1"/>
    <xf numFmtId="0" fontId="1" fillId="0" borderId="5" xfId="0" applyFont="1" applyBorder="1"/>
    <xf numFmtId="49" fontId="1" fillId="5" borderId="5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1" fillId="0" borderId="11" xfId="0" applyNumberFormat="1" applyFont="1" applyBorder="1"/>
    <xf numFmtId="0" fontId="1" fillId="3" borderId="1" xfId="0" applyFont="1" applyFill="1" applyBorder="1"/>
    <xf numFmtId="49" fontId="6" fillId="3" borderId="5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3" fillId="0" borderId="0" xfId="0" applyFont="1" applyBorder="1"/>
    <xf numFmtId="0" fontId="1" fillId="4" borderId="3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4" fontId="2" fillId="4" borderId="5" xfId="0" applyNumberFormat="1" applyFont="1" applyFill="1" applyBorder="1" applyAlignment="1">
      <alignment horizontal="right" vertical="center"/>
    </xf>
    <xf numFmtId="0" fontId="2" fillId="4" borderId="13" xfId="0" applyFont="1" applyFill="1" applyBorder="1" applyAlignment="1">
      <alignment horizontal="left" vertical="center"/>
    </xf>
    <xf numFmtId="0" fontId="1" fillId="4" borderId="14" xfId="0" applyFont="1" applyFill="1" applyBorder="1" applyAlignment="1">
      <alignment vertical="center"/>
    </xf>
    <xf numFmtId="0" fontId="1" fillId="4" borderId="14" xfId="0" applyFont="1" applyFill="1" applyBorder="1" applyAlignment="1">
      <alignment horizontal="center" vertical="center"/>
    </xf>
    <xf numFmtId="49" fontId="2" fillId="4" borderId="14" xfId="0" applyNumberFormat="1" applyFont="1" applyFill="1" applyBorder="1" applyAlignment="1">
      <alignment horizontal="center" vertical="center"/>
    </xf>
    <xf numFmtId="4" fontId="1" fillId="4" borderId="14" xfId="0" applyNumberFormat="1" applyFont="1" applyFill="1" applyBorder="1" applyAlignment="1">
      <alignment horizontal="right" vertical="center"/>
    </xf>
    <xf numFmtId="4" fontId="2" fillId="4" borderId="14" xfId="0" applyNumberFormat="1" applyFont="1" applyFill="1" applyBorder="1" applyAlignment="1">
      <alignment horizontal="right" vertical="center"/>
    </xf>
    <xf numFmtId="4" fontId="1" fillId="4" borderId="7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horizontal="center" vertical="center"/>
    </xf>
    <xf numFmtId="4" fontId="2" fillId="4" borderId="2" xfId="0" applyNumberFormat="1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49" fontId="2" fillId="4" borderId="0" xfId="0" applyNumberFormat="1" applyFont="1" applyFill="1" applyBorder="1" applyAlignment="1">
      <alignment horizontal="right"/>
    </xf>
    <xf numFmtId="4" fontId="1" fillId="4" borderId="0" xfId="0" applyNumberFormat="1" applyFont="1" applyFill="1" applyBorder="1" applyAlignment="1">
      <alignment horizontal="right"/>
    </xf>
    <xf numFmtId="4" fontId="2" fillId="4" borderId="14" xfId="0" applyNumberFormat="1" applyFont="1" applyFill="1" applyBorder="1" applyAlignment="1">
      <alignment horizontal="right"/>
    </xf>
    <xf numFmtId="0" fontId="2" fillId="0" borderId="0" xfId="0" applyFont="1" applyBorder="1"/>
    <xf numFmtId="4" fontId="2" fillId="0" borderId="5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4" fontId="1" fillId="0" borderId="0" xfId="0" applyNumberFormat="1" applyFont="1" applyAlignment="1">
      <alignment horizontal="right" vertical="center"/>
    </xf>
    <xf numFmtId="14" fontId="1" fillId="0" borderId="14" xfId="0" applyNumberFormat="1" applyFont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4" fontId="3" fillId="0" borderId="0" xfId="0" applyNumberFormat="1" applyFont="1"/>
    <xf numFmtId="14" fontId="1" fillId="0" borderId="0" xfId="0" applyNumberFormat="1" applyFont="1"/>
    <xf numFmtId="4" fontId="2" fillId="0" borderId="4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Fill="1" applyBorder="1"/>
    <xf numFmtId="4" fontId="1" fillId="0" borderId="1" xfId="0" applyNumberFormat="1" applyFont="1" applyFill="1" applyBorder="1"/>
    <xf numFmtId="0" fontId="1" fillId="0" borderId="2" xfId="0" applyFont="1" applyFill="1" applyBorder="1"/>
    <xf numFmtId="4" fontId="1" fillId="0" borderId="2" xfId="0" applyNumberFormat="1" applyFont="1" applyFill="1" applyBorder="1"/>
    <xf numFmtId="4" fontId="1" fillId="0" borderId="15" xfId="0" applyNumberFormat="1" applyFont="1" applyFill="1" applyBorder="1"/>
    <xf numFmtId="0" fontId="3" fillId="0" borderId="5" xfId="0" applyFont="1" applyBorder="1"/>
    <xf numFmtId="4" fontId="1" fillId="0" borderId="8" xfId="0" applyNumberFormat="1" applyFont="1" applyBorder="1"/>
    <xf numFmtId="4" fontId="1" fillId="4" borderId="12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vertical="center"/>
    </xf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49" fontId="6" fillId="0" borderId="5" xfId="0" applyNumberFormat="1" applyFont="1" applyFill="1" applyBorder="1"/>
    <xf numFmtId="0" fontId="1" fillId="0" borderId="16" xfId="0" applyFont="1" applyFill="1" applyBorder="1"/>
    <xf numFmtId="49" fontId="1" fillId="3" borderId="5" xfId="0" applyNumberFormat="1" applyFont="1" applyFill="1" applyBorder="1" applyAlignment="1">
      <alignment horizontal="left"/>
    </xf>
    <xf numFmtId="0" fontId="1" fillId="3" borderId="5" xfId="0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/>
    </xf>
    <xf numFmtId="4" fontId="1" fillId="3" borderId="5" xfId="0" applyNumberFormat="1" applyFont="1" applyFill="1" applyBorder="1" applyAlignment="1">
      <alignment horizontal="right"/>
    </xf>
    <xf numFmtId="4" fontId="2" fillId="3" borderId="5" xfId="0" applyNumberFormat="1" applyFont="1" applyFill="1" applyBorder="1" applyAlignment="1">
      <alignment horizontal="right"/>
    </xf>
    <xf numFmtId="4" fontId="1" fillId="3" borderId="5" xfId="0" applyNumberFormat="1" applyFont="1" applyFill="1" applyBorder="1"/>
    <xf numFmtId="0" fontId="1" fillId="3" borderId="7" xfId="0" applyFont="1" applyFill="1" applyBorder="1"/>
    <xf numFmtId="0" fontId="2" fillId="3" borderId="5" xfId="0" applyFont="1" applyFill="1" applyBorder="1" applyAlignment="1">
      <alignment horizontal="center" vertical="center"/>
    </xf>
    <xf numFmtId="49" fontId="6" fillId="3" borderId="5" xfId="0" applyNumberFormat="1" applyFont="1" applyFill="1" applyBorder="1"/>
    <xf numFmtId="4" fontId="1" fillId="0" borderId="5" xfId="0" applyNumberFormat="1" applyFont="1" applyBorder="1"/>
    <xf numFmtId="0" fontId="1" fillId="3" borderId="5" xfId="0" applyFont="1" applyFill="1" applyBorder="1"/>
    <xf numFmtId="0" fontId="1" fillId="0" borderId="5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" fontId="1" fillId="0" borderId="0" xfId="0" applyNumberFormat="1" applyFont="1" applyFill="1" applyBorder="1"/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5" xfId="20" applyFont="1" applyBorder="1" applyAlignment="1">
      <alignment horizontal="left"/>
      <protection/>
    </xf>
    <xf numFmtId="49" fontId="4" fillId="0" borderId="5" xfId="20" applyNumberFormat="1" applyBorder="1">
      <alignment/>
      <protection/>
    </xf>
    <xf numFmtId="0" fontId="4" fillId="3" borderId="5" xfId="20" applyFont="1" applyFill="1" applyBorder="1" applyAlignment="1">
      <alignment horizontal="left"/>
      <protection/>
    </xf>
    <xf numFmtId="0" fontId="1" fillId="0" borderId="5" xfId="0" applyFont="1" applyBorder="1" applyAlignment="1">
      <alignment horizontal="center" vertical="center"/>
    </xf>
    <xf numFmtId="4" fontId="9" fillId="0" borderId="2" xfId="20" applyNumberFormat="1" applyFont="1" applyBorder="1" applyAlignment="1">
      <alignment horizontal="right"/>
      <protection/>
    </xf>
    <xf numFmtId="0" fontId="10" fillId="0" borderId="0" xfId="0" applyFont="1"/>
    <xf numFmtId="0" fontId="1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2" fillId="4" borderId="5" xfId="0" applyNumberFormat="1" applyFont="1" applyFill="1" applyBorder="1" applyAlignment="1">
      <alignment horizontal="center" vertical="center"/>
    </xf>
    <xf numFmtId="49" fontId="2" fillId="4" borderId="13" xfId="0" applyNumberFormat="1" applyFont="1" applyFill="1" applyBorder="1" applyAlignment="1">
      <alignment horizontal="center"/>
    </xf>
    <xf numFmtId="49" fontId="2" fillId="4" borderId="14" xfId="0" applyNumberFormat="1" applyFont="1" applyFill="1" applyBorder="1" applyAlignment="1">
      <alignment horizontal="center"/>
    </xf>
    <xf numFmtId="49" fontId="2" fillId="4" borderId="7" xfId="0" applyNumberFormat="1" applyFont="1" applyFill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0" xfId="20"/>
    <cellStyle name="normální 2" xfId="21"/>
    <cellStyle name="Normální 3" xfId="22"/>
    <cellStyle name="Normální 4" xfId="23"/>
  </cellStyles>
  <dxfs count="228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0"/>
  <sheetViews>
    <sheetView tabSelected="1" workbookViewId="0" topLeftCell="A1">
      <selection activeCell="T19" sqref="T19"/>
    </sheetView>
  </sheetViews>
  <sheetFormatPr defaultColWidth="9.140625" defaultRowHeight="15"/>
  <cols>
    <col min="1" max="1" width="4.00390625" style="4" customWidth="1"/>
    <col min="2" max="2" width="72.421875" style="4" customWidth="1"/>
    <col min="3" max="3" width="4.140625" style="4" customWidth="1"/>
    <col min="4" max="4" width="9.8515625" style="4" customWidth="1"/>
    <col min="5" max="6" width="7.28125" style="4" customWidth="1"/>
    <col min="7" max="7" width="6.7109375" style="4" customWidth="1"/>
    <col min="8" max="8" width="10.7109375" style="4" customWidth="1"/>
    <col min="9" max="9" width="9.421875" style="4" customWidth="1"/>
    <col min="10" max="10" width="10.7109375" style="4" customWidth="1"/>
    <col min="11" max="12" width="9.140625" style="4" hidden="1" customWidth="1"/>
    <col min="13" max="13" width="16.421875" style="4" hidden="1" customWidth="1"/>
    <col min="14" max="15" width="9.140625" style="4" hidden="1" customWidth="1"/>
    <col min="16" max="16" width="37.57421875" style="4" hidden="1" customWidth="1"/>
    <col min="17" max="16384" width="9.140625" style="4" customWidth="1"/>
  </cols>
  <sheetData>
    <row r="1" spans="1:10" ht="15" customHeight="1">
      <c r="A1" s="1" t="s">
        <v>41</v>
      </c>
      <c r="B1" s="1"/>
      <c r="C1" s="2"/>
      <c r="D1" s="2"/>
      <c r="E1" s="3"/>
      <c r="F1" s="3"/>
      <c r="G1" s="3"/>
      <c r="H1" s="1" t="s">
        <v>265</v>
      </c>
      <c r="I1" s="1"/>
      <c r="J1" s="1"/>
    </row>
    <row r="2" spans="1:10" ht="12.95" customHeight="1">
      <c r="A2" s="5" t="s">
        <v>0</v>
      </c>
      <c r="B2" s="140" t="s">
        <v>1</v>
      </c>
      <c r="C2" s="5"/>
      <c r="D2" s="5" t="s">
        <v>2</v>
      </c>
      <c r="E2" s="140" t="s">
        <v>3</v>
      </c>
      <c r="F2" s="140" t="s">
        <v>4</v>
      </c>
      <c r="G2" s="140" t="s">
        <v>5</v>
      </c>
      <c r="H2" s="5" t="s">
        <v>6</v>
      </c>
      <c r="I2" s="5" t="s">
        <v>7</v>
      </c>
      <c r="J2" s="5" t="s">
        <v>8</v>
      </c>
    </row>
    <row r="3" spans="1:10" ht="12.95" customHeight="1">
      <c r="A3" s="6" t="s">
        <v>9</v>
      </c>
      <c r="B3" s="141"/>
      <c r="C3" s="6"/>
      <c r="D3" s="6" t="s">
        <v>10</v>
      </c>
      <c r="E3" s="141"/>
      <c r="F3" s="141"/>
      <c r="G3" s="141"/>
      <c r="H3" s="6" t="s">
        <v>11</v>
      </c>
      <c r="I3" s="6" t="s">
        <v>40</v>
      </c>
      <c r="J3" s="6" t="s">
        <v>11</v>
      </c>
    </row>
    <row r="4" spans="1:10" ht="12.95" customHeight="1">
      <c r="A4" s="7" t="s">
        <v>12</v>
      </c>
      <c r="B4" s="8"/>
      <c r="C4" s="9"/>
      <c r="D4" s="9"/>
      <c r="E4" s="9"/>
      <c r="F4" s="9"/>
      <c r="G4" s="9"/>
      <c r="H4" s="9"/>
      <c r="I4" s="10"/>
      <c r="J4" s="11"/>
    </row>
    <row r="5" spans="1:10" ht="12.95" customHeight="1">
      <c r="A5" s="137" t="s">
        <v>13</v>
      </c>
      <c r="B5" s="14" t="s">
        <v>237</v>
      </c>
      <c r="C5" s="15"/>
      <c r="D5" s="16" t="s">
        <v>43</v>
      </c>
      <c r="E5" s="11"/>
      <c r="F5" s="11">
        <v>4122</v>
      </c>
      <c r="G5" s="16" t="s">
        <v>44</v>
      </c>
      <c r="H5" s="17">
        <v>742.28</v>
      </c>
      <c r="I5" s="18">
        <v>60.6</v>
      </c>
      <c r="J5" s="19">
        <f>H5+I5</f>
        <v>802.88</v>
      </c>
    </row>
    <row r="6" spans="1:10" ht="12.95" customHeight="1">
      <c r="A6" s="137"/>
      <c r="B6" s="14" t="s">
        <v>238</v>
      </c>
      <c r="C6" s="15"/>
      <c r="D6" s="16" t="s">
        <v>43</v>
      </c>
      <c r="E6" s="11">
        <v>4356</v>
      </c>
      <c r="F6" s="11">
        <v>5336</v>
      </c>
      <c r="G6" s="16" t="s">
        <v>44</v>
      </c>
      <c r="H6" s="17">
        <v>742.28</v>
      </c>
      <c r="I6" s="18">
        <v>60.6</v>
      </c>
      <c r="J6" s="19">
        <f aca="true" t="shared" si="0" ref="J6:J29">H6+I6</f>
        <v>802.88</v>
      </c>
    </row>
    <row r="7" spans="1:10" ht="12.95" customHeight="1">
      <c r="A7" s="137"/>
      <c r="B7" s="14" t="s">
        <v>237</v>
      </c>
      <c r="C7" s="15"/>
      <c r="D7" s="16" t="s">
        <v>43</v>
      </c>
      <c r="E7" s="11"/>
      <c r="F7" s="11">
        <v>4122</v>
      </c>
      <c r="G7" s="16" t="s">
        <v>45</v>
      </c>
      <c r="H7" s="17">
        <v>8840.34</v>
      </c>
      <c r="I7" s="18">
        <v>1960.74</v>
      </c>
      <c r="J7" s="19">
        <f t="shared" si="0"/>
        <v>10801.08</v>
      </c>
    </row>
    <row r="8" spans="1:10" ht="12.95" customHeight="1">
      <c r="A8" s="137"/>
      <c r="B8" s="14" t="s">
        <v>238</v>
      </c>
      <c r="C8" s="15"/>
      <c r="D8" s="16" t="s">
        <v>43</v>
      </c>
      <c r="E8" s="11">
        <v>4350</v>
      </c>
      <c r="F8" s="11">
        <v>5336</v>
      </c>
      <c r="G8" s="16" t="s">
        <v>45</v>
      </c>
      <c r="H8" s="17">
        <v>8840.34</v>
      </c>
      <c r="I8" s="18">
        <v>1960.74</v>
      </c>
      <c r="J8" s="19">
        <f t="shared" si="0"/>
        <v>10801.08</v>
      </c>
    </row>
    <row r="9" spans="1:10" ht="12.95" customHeight="1">
      <c r="A9" s="137"/>
      <c r="B9" s="14" t="s">
        <v>237</v>
      </c>
      <c r="C9" s="15"/>
      <c r="D9" s="16" t="s">
        <v>43</v>
      </c>
      <c r="E9" s="11"/>
      <c r="F9" s="11">
        <v>4122</v>
      </c>
      <c r="G9" s="16" t="s">
        <v>46</v>
      </c>
      <c r="H9" s="17">
        <v>2321.78</v>
      </c>
      <c r="I9" s="18">
        <v>214.72</v>
      </c>
      <c r="J9" s="19">
        <f t="shared" si="0"/>
        <v>2536.5</v>
      </c>
    </row>
    <row r="10" spans="1:10" ht="12.95" customHeight="1">
      <c r="A10" s="137"/>
      <c r="B10" s="14" t="s">
        <v>239</v>
      </c>
      <c r="C10" s="15"/>
      <c r="D10" s="16" t="s">
        <v>43</v>
      </c>
      <c r="E10" s="11">
        <v>4351</v>
      </c>
      <c r="F10" s="11">
        <v>5336</v>
      </c>
      <c r="G10" s="16" t="s">
        <v>46</v>
      </c>
      <c r="H10" s="17">
        <v>2321.78</v>
      </c>
      <c r="I10" s="18">
        <v>214.72</v>
      </c>
      <c r="J10" s="19">
        <f t="shared" si="0"/>
        <v>2536.5</v>
      </c>
    </row>
    <row r="11" spans="1:10" ht="12.95" customHeight="1">
      <c r="A11" s="137"/>
      <c r="B11" s="14" t="s">
        <v>237</v>
      </c>
      <c r="C11" s="20"/>
      <c r="D11" s="16" t="s">
        <v>43</v>
      </c>
      <c r="E11" s="40"/>
      <c r="F11" s="21">
        <v>4122</v>
      </c>
      <c r="G11" s="16" t="s">
        <v>47</v>
      </c>
      <c r="H11" s="19">
        <v>11459.7</v>
      </c>
      <c r="I11" s="23">
        <v>2541.7</v>
      </c>
      <c r="J11" s="19">
        <f t="shared" si="0"/>
        <v>14001.400000000001</v>
      </c>
    </row>
    <row r="12" spans="1:10" ht="12.95" customHeight="1">
      <c r="A12" s="137"/>
      <c r="B12" s="14" t="s">
        <v>238</v>
      </c>
      <c r="C12" s="20"/>
      <c r="D12" s="16" t="s">
        <v>43</v>
      </c>
      <c r="E12" s="11">
        <v>4350</v>
      </c>
      <c r="F12" s="11">
        <v>5336</v>
      </c>
      <c r="G12" s="16" t="s">
        <v>47</v>
      </c>
      <c r="H12" s="22">
        <v>11459.7</v>
      </c>
      <c r="I12" s="23">
        <v>2541.7</v>
      </c>
      <c r="J12" s="19">
        <f t="shared" si="0"/>
        <v>14001.400000000001</v>
      </c>
    </row>
    <row r="13" spans="1:10" ht="12.95" customHeight="1">
      <c r="A13" s="137"/>
      <c r="B13" s="14" t="s">
        <v>237</v>
      </c>
      <c r="C13" s="20"/>
      <c r="D13" s="16" t="s">
        <v>43</v>
      </c>
      <c r="E13" s="11"/>
      <c r="F13" s="11">
        <v>4122</v>
      </c>
      <c r="G13" s="16" t="s">
        <v>48</v>
      </c>
      <c r="H13" s="22">
        <v>1338.48</v>
      </c>
      <c r="I13" s="23">
        <v>199.95</v>
      </c>
      <c r="J13" s="19">
        <f t="shared" si="0"/>
        <v>1538.43</v>
      </c>
    </row>
    <row r="14" spans="1:10" ht="12.95" customHeight="1">
      <c r="A14" s="137"/>
      <c r="B14" s="14" t="s">
        <v>238</v>
      </c>
      <c r="C14" s="20"/>
      <c r="D14" s="16" t="s">
        <v>43</v>
      </c>
      <c r="E14" s="11">
        <v>4359</v>
      </c>
      <c r="F14" s="11">
        <v>5336</v>
      </c>
      <c r="G14" s="16" t="s">
        <v>48</v>
      </c>
      <c r="H14" s="22">
        <v>1338.48</v>
      </c>
      <c r="I14" s="23">
        <v>199.95</v>
      </c>
      <c r="J14" s="19">
        <f t="shared" si="0"/>
        <v>1538.43</v>
      </c>
    </row>
    <row r="15" spans="1:10" ht="12.95" customHeight="1">
      <c r="A15" s="137"/>
      <c r="B15" s="14" t="s">
        <v>237</v>
      </c>
      <c r="C15" s="20"/>
      <c r="D15" s="16" t="s">
        <v>43</v>
      </c>
      <c r="E15" s="11"/>
      <c r="F15" s="11">
        <v>4122</v>
      </c>
      <c r="G15" s="16" t="s">
        <v>49</v>
      </c>
      <c r="H15" s="22">
        <v>5885.76</v>
      </c>
      <c r="I15" s="23">
        <v>1064.4</v>
      </c>
      <c r="J15" s="19">
        <f t="shared" si="0"/>
        <v>6950.16</v>
      </c>
    </row>
    <row r="16" spans="1:10" ht="12.95" customHeight="1">
      <c r="A16" s="137"/>
      <c r="B16" s="14" t="s">
        <v>238</v>
      </c>
      <c r="C16" s="20"/>
      <c r="D16" s="16" t="s">
        <v>43</v>
      </c>
      <c r="E16" s="11">
        <v>4357</v>
      </c>
      <c r="F16" s="11">
        <v>5336</v>
      </c>
      <c r="G16" s="16" t="s">
        <v>49</v>
      </c>
      <c r="H16" s="22">
        <v>5885.76</v>
      </c>
      <c r="I16" s="23">
        <v>1064.4</v>
      </c>
      <c r="J16" s="19">
        <f t="shared" si="0"/>
        <v>6950.16</v>
      </c>
    </row>
    <row r="17" spans="1:10" ht="12.95" customHeight="1">
      <c r="A17" s="137"/>
      <c r="B17" s="14" t="s">
        <v>237</v>
      </c>
      <c r="C17" s="20"/>
      <c r="D17" s="16" t="s">
        <v>43</v>
      </c>
      <c r="E17" s="11"/>
      <c r="F17" s="11">
        <v>4122</v>
      </c>
      <c r="G17" s="16" t="s">
        <v>50</v>
      </c>
      <c r="H17" s="22">
        <v>2676.96</v>
      </c>
      <c r="I17" s="23">
        <v>222.72</v>
      </c>
      <c r="J17" s="19">
        <f t="shared" si="0"/>
        <v>2899.68</v>
      </c>
    </row>
    <row r="18" spans="1:10" ht="12.95" customHeight="1">
      <c r="A18" s="137"/>
      <c r="B18" s="14" t="s">
        <v>238</v>
      </c>
      <c r="C18" s="20"/>
      <c r="D18" s="16" t="s">
        <v>43</v>
      </c>
      <c r="E18" s="11">
        <v>4359</v>
      </c>
      <c r="F18" s="11">
        <v>5336</v>
      </c>
      <c r="G18" s="16" t="s">
        <v>50</v>
      </c>
      <c r="H18" s="22">
        <v>2676.96</v>
      </c>
      <c r="I18" s="23">
        <v>222.72</v>
      </c>
      <c r="J18" s="19">
        <f t="shared" si="0"/>
        <v>2899.68</v>
      </c>
    </row>
    <row r="19" spans="1:10" ht="12.95" customHeight="1">
      <c r="A19" s="137" t="s">
        <v>14</v>
      </c>
      <c r="B19" s="113" t="s">
        <v>240</v>
      </c>
      <c r="C19" s="114" t="s">
        <v>81</v>
      </c>
      <c r="D19" s="109" t="s">
        <v>52</v>
      </c>
      <c r="E19" s="108"/>
      <c r="F19" s="108">
        <v>4111</v>
      </c>
      <c r="G19" s="109" t="s">
        <v>51</v>
      </c>
      <c r="H19" s="110">
        <v>0</v>
      </c>
      <c r="I19" s="111">
        <v>137.2</v>
      </c>
      <c r="J19" s="13">
        <f t="shared" si="0"/>
        <v>137.2</v>
      </c>
    </row>
    <row r="20" spans="1:10" ht="12.95" customHeight="1">
      <c r="A20" s="137"/>
      <c r="B20" s="113" t="s">
        <v>241</v>
      </c>
      <c r="C20" s="114" t="s">
        <v>81</v>
      </c>
      <c r="D20" s="109" t="s">
        <v>52</v>
      </c>
      <c r="E20" s="108">
        <v>6118</v>
      </c>
      <c r="F20" s="108">
        <v>5019</v>
      </c>
      <c r="G20" s="109" t="s">
        <v>51</v>
      </c>
      <c r="H20" s="110">
        <v>0</v>
      </c>
      <c r="I20" s="111">
        <v>1</v>
      </c>
      <c r="J20" s="13">
        <f t="shared" si="0"/>
        <v>1</v>
      </c>
    </row>
    <row r="21" spans="1:10" ht="12.95" customHeight="1">
      <c r="A21" s="137"/>
      <c r="B21" s="113" t="s">
        <v>242</v>
      </c>
      <c r="C21" s="114" t="s">
        <v>81</v>
      </c>
      <c r="D21" s="109" t="s">
        <v>52</v>
      </c>
      <c r="E21" s="108">
        <v>6118</v>
      </c>
      <c r="F21" s="108">
        <v>5021</v>
      </c>
      <c r="G21" s="109" t="s">
        <v>51</v>
      </c>
      <c r="H21" s="110">
        <v>0</v>
      </c>
      <c r="I21" s="111">
        <v>90</v>
      </c>
      <c r="J21" s="13">
        <f t="shared" si="0"/>
        <v>90</v>
      </c>
    </row>
    <row r="22" spans="1:10" ht="12.95" customHeight="1">
      <c r="A22" s="137"/>
      <c r="B22" s="113" t="s">
        <v>243</v>
      </c>
      <c r="C22" s="114" t="s">
        <v>81</v>
      </c>
      <c r="D22" s="109" t="s">
        <v>52</v>
      </c>
      <c r="E22" s="108">
        <v>6118</v>
      </c>
      <c r="F22" s="108">
        <v>5039</v>
      </c>
      <c r="G22" s="109" t="s">
        <v>51</v>
      </c>
      <c r="H22" s="110">
        <v>0</v>
      </c>
      <c r="I22" s="111">
        <v>1</v>
      </c>
      <c r="J22" s="13">
        <f t="shared" si="0"/>
        <v>1</v>
      </c>
    </row>
    <row r="23" spans="1:10" ht="12.95" customHeight="1">
      <c r="A23" s="137"/>
      <c r="B23" s="113" t="s">
        <v>244</v>
      </c>
      <c r="C23" s="114" t="s">
        <v>81</v>
      </c>
      <c r="D23" s="109" t="s">
        <v>52</v>
      </c>
      <c r="E23" s="108">
        <v>6118</v>
      </c>
      <c r="F23" s="108">
        <v>5137</v>
      </c>
      <c r="G23" s="109" t="s">
        <v>51</v>
      </c>
      <c r="H23" s="110">
        <v>0</v>
      </c>
      <c r="I23" s="111">
        <v>5</v>
      </c>
      <c r="J23" s="13">
        <f t="shared" si="0"/>
        <v>5</v>
      </c>
    </row>
    <row r="24" spans="1:10" ht="12.95" customHeight="1">
      <c r="A24" s="137"/>
      <c r="B24" s="113" t="s">
        <v>245</v>
      </c>
      <c r="C24" s="114" t="s">
        <v>81</v>
      </c>
      <c r="D24" s="109" t="s">
        <v>52</v>
      </c>
      <c r="E24" s="108">
        <v>6118</v>
      </c>
      <c r="F24" s="108">
        <v>5139</v>
      </c>
      <c r="G24" s="109" t="s">
        <v>51</v>
      </c>
      <c r="H24" s="110">
        <v>0</v>
      </c>
      <c r="I24" s="111">
        <v>5</v>
      </c>
      <c r="J24" s="13">
        <f t="shared" si="0"/>
        <v>5</v>
      </c>
    </row>
    <row r="25" spans="1:10" ht="12.95" customHeight="1">
      <c r="A25" s="137"/>
      <c r="B25" s="113" t="s">
        <v>246</v>
      </c>
      <c r="C25" s="114" t="s">
        <v>81</v>
      </c>
      <c r="D25" s="109" t="s">
        <v>52</v>
      </c>
      <c r="E25" s="108">
        <v>6118</v>
      </c>
      <c r="F25" s="108">
        <v>5161</v>
      </c>
      <c r="G25" s="109" t="s">
        <v>51</v>
      </c>
      <c r="H25" s="110">
        <v>0</v>
      </c>
      <c r="I25" s="111">
        <v>0.5</v>
      </c>
      <c r="J25" s="13">
        <f t="shared" si="0"/>
        <v>0.5</v>
      </c>
    </row>
    <row r="26" spans="1:10" ht="12.95" customHeight="1">
      <c r="A26" s="137"/>
      <c r="B26" s="113" t="s">
        <v>247</v>
      </c>
      <c r="C26" s="114" t="s">
        <v>81</v>
      </c>
      <c r="D26" s="109" t="s">
        <v>52</v>
      </c>
      <c r="E26" s="108">
        <v>6118</v>
      </c>
      <c r="F26" s="108">
        <v>5164</v>
      </c>
      <c r="G26" s="109" t="s">
        <v>51</v>
      </c>
      <c r="H26" s="110">
        <v>0</v>
      </c>
      <c r="I26" s="111">
        <v>8</v>
      </c>
      <c r="J26" s="13">
        <f t="shared" si="0"/>
        <v>8</v>
      </c>
    </row>
    <row r="27" spans="1:19" ht="12.95" customHeight="1">
      <c r="A27" s="137"/>
      <c r="B27" s="113" t="s">
        <v>248</v>
      </c>
      <c r="C27" s="114" t="s">
        <v>81</v>
      </c>
      <c r="D27" s="109" t="s">
        <v>52</v>
      </c>
      <c r="E27" s="108">
        <v>6118</v>
      </c>
      <c r="F27" s="108">
        <v>5169</v>
      </c>
      <c r="G27" s="109" t="s">
        <v>51</v>
      </c>
      <c r="H27" s="110">
        <v>0</v>
      </c>
      <c r="I27" s="111">
        <v>26.7</v>
      </c>
      <c r="J27" s="13">
        <f t="shared" si="0"/>
        <v>26.7</v>
      </c>
      <c r="Q27" s="132"/>
      <c r="R27" s="132"/>
      <c r="S27" s="132"/>
    </row>
    <row r="28" spans="1:19" ht="12.95" customHeight="1">
      <c r="A28" s="118" t="s">
        <v>15</v>
      </c>
      <c r="B28" s="94" t="s">
        <v>249</v>
      </c>
      <c r="C28" s="20"/>
      <c r="D28" s="16"/>
      <c r="E28" s="11"/>
      <c r="F28" s="11">
        <v>1113</v>
      </c>
      <c r="G28" s="16"/>
      <c r="H28" s="22">
        <v>7510</v>
      </c>
      <c r="I28" s="23">
        <v>1123</v>
      </c>
      <c r="J28" s="19">
        <f t="shared" si="0"/>
        <v>8633</v>
      </c>
      <c r="Q28" s="133">
        <v>996</v>
      </c>
      <c r="R28" s="133">
        <v>38</v>
      </c>
      <c r="S28" s="133">
        <v>89</v>
      </c>
    </row>
    <row r="29" spans="1:19" ht="12.95" customHeight="1">
      <c r="A29" s="118" t="s">
        <v>16</v>
      </c>
      <c r="B29" s="94" t="s">
        <v>250</v>
      </c>
      <c r="C29" s="20"/>
      <c r="D29" s="16"/>
      <c r="E29" s="11">
        <v>3421</v>
      </c>
      <c r="F29" s="11">
        <v>2122</v>
      </c>
      <c r="G29" s="16" t="s">
        <v>61</v>
      </c>
      <c r="H29" s="22">
        <v>323</v>
      </c>
      <c r="I29" s="23">
        <v>64</v>
      </c>
      <c r="J29" s="19">
        <f t="shared" si="0"/>
        <v>387</v>
      </c>
      <c r="Q29" s="133" t="s">
        <v>254</v>
      </c>
      <c r="R29" s="133" t="s">
        <v>255</v>
      </c>
      <c r="S29" s="133" t="s">
        <v>256</v>
      </c>
    </row>
    <row r="30" spans="1:10" ht="12.95" customHeight="1">
      <c r="A30" s="118" t="s">
        <v>23</v>
      </c>
      <c r="B30" s="117" t="s">
        <v>251</v>
      </c>
      <c r="C30" s="12" t="s">
        <v>81</v>
      </c>
      <c r="D30" s="108"/>
      <c r="E30" s="108"/>
      <c r="F30" s="108">
        <v>4116</v>
      </c>
      <c r="G30" s="109" t="s">
        <v>80</v>
      </c>
      <c r="H30" s="110">
        <v>0</v>
      </c>
      <c r="I30" s="111">
        <v>4887.4</v>
      </c>
      <c r="J30" s="110">
        <f>H30+I30</f>
        <v>4887.4</v>
      </c>
    </row>
    <row r="31" spans="1:10" ht="12.95" customHeight="1">
      <c r="A31" s="24"/>
      <c r="B31" s="25"/>
      <c r="C31" s="26"/>
      <c r="D31" s="142" t="s">
        <v>17</v>
      </c>
      <c r="E31" s="142"/>
      <c r="F31" s="142"/>
      <c r="G31" s="142"/>
      <c r="H31" s="27">
        <f>H5+H7+H9+H11+H13+H15+H17+H19+H28+H29+H30</f>
        <v>41098.3</v>
      </c>
      <c r="I31" s="27">
        <f>I5+I7+I9+I11+I13+I15+I17+I19+I28+I29+I30</f>
        <v>12476.43</v>
      </c>
      <c r="J31" s="27">
        <f>J5+J7+J9+J11+J13+J15+J17+J19+J28+J29+J30</f>
        <v>53574.729999999996</v>
      </c>
    </row>
    <row r="32" spans="1:16" ht="12.95" customHeight="1">
      <c r="A32" s="24"/>
      <c r="B32" s="28" t="s">
        <v>18</v>
      </c>
      <c r="C32" s="26"/>
      <c r="D32" s="139" t="s">
        <v>19</v>
      </c>
      <c r="E32" s="139"/>
      <c r="F32" s="139"/>
      <c r="G32" s="139"/>
      <c r="H32" s="27">
        <f>H6+H8+H10+H12+H14+H16+H18+H20+H21+H22+H23+H24+H25+H26+H27</f>
        <v>33265.3</v>
      </c>
      <c r="I32" s="27">
        <f>I6+I8+I10+I12+I14+I16+I18+I20+I21+I22+I23+I24+I25+I26+I27</f>
        <v>6402.030000000001</v>
      </c>
      <c r="J32" s="27">
        <f>J6+J8+J10+J12+J14+J16+J18+J20+J21+J22+J23+J24+J25+J26+J27</f>
        <v>39667.329999999994</v>
      </c>
      <c r="K32" s="27" t="e">
        <f>#REF!</f>
        <v>#REF!</v>
      </c>
      <c r="L32" s="27" t="e">
        <f>#REF!</f>
        <v>#REF!</v>
      </c>
      <c r="M32" s="27" t="e">
        <f>#REF!</f>
        <v>#REF!</v>
      </c>
      <c r="N32" s="27" t="e">
        <f>#REF!</f>
        <v>#REF!</v>
      </c>
      <c r="O32" s="27" t="e">
        <f>#REF!</f>
        <v>#REF!</v>
      </c>
      <c r="P32" s="27" t="e">
        <f>#REF!</f>
        <v>#REF!</v>
      </c>
    </row>
    <row r="33" spans="1:10" ht="12.95" customHeight="1">
      <c r="A33" s="24"/>
      <c r="B33" s="29"/>
      <c r="C33" s="26"/>
      <c r="D33" s="138" t="s">
        <v>20</v>
      </c>
      <c r="E33" s="138"/>
      <c r="F33" s="138"/>
      <c r="G33" s="138"/>
      <c r="H33" s="27">
        <v>0</v>
      </c>
      <c r="I33" s="27">
        <v>0</v>
      </c>
      <c r="J33" s="27">
        <v>0</v>
      </c>
    </row>
    <row r="34" spans="1:10" ht="12.95" customHeight="1">
      <c r="A34" s="30"/>
      <c r="B34" s="31"/>
      <c r="C34" s="32"/>
      <c r="D34" s="138" t="s">
        <v>21</v>
      </c>
      <c r="E34" s="138"/>
      <c r="F34" s="138"/>
      <c r="G34" s="138"/>
      <c r="H34" s="33">
        <f>H31-H32-H33</f>
        <v>7833</v>
      </c>
      <c r="I34" s="33">
        <f aca="true" t="shared" si="1" ref="I34:J34">I31-I32-I33</f>
        <v>6074.4</v>
      </c>
      <c r="J34" s="33">
        <f t="shared" si="1"/>
        <v>13907.400000000001</v>
      </c>
    </row>
    <row r="35" spans="1:10" ht="12.95" customHeight="1">
      <c r="A35" s="34" t="s">
        <v>22</v>
      </c>
      <c r="B35" s="35"/>
      <c r="C35" s="36"/>
      <c r="D35" s="36"/>
      <c r="E35" s="37"/>
      <c r="F35" s="35"/>
      <c r="G35" s="35"/>
      <c r="H35" s="38"/>
      <c r="I35" s="100"/>
      <c r="J35" s="101"/>
    </row>
    <row r="36" spans="1:11" ht="12.95" customHeight="1">
      <c r="A36" s="137" t="s">
        <v>13</v>
      </c>
      <c r="B36" s="14" t="s">
        <v>55</v>
      </c>
      <c r="C36" s="15"/>
      <c r="D36" s="21"/>
      <c r="E36" s="21">
        <v>4369</v>
      </c>
      <c r="F36" s="21">
        <v>5011</v>
      </c>
      <c r="G36" s="41" t="s">
        <v>53</v>
      </c>
      <c r="H36" s="17">
        <v>3032</v>
      </c>
      <c r="I36" s="18">
        <v>736</v>
      </c>
      <c r="J36" s="17">
        <f aca="true" t="shared" si="2" ref="J36:J83">H36+I36</f>
        <v>3768</v>
      </c>
      <c r="K36" s="95" t="e">
        <f>#REF!+#REF!</f>
        <v>#REF!</v>
      </c>
    </row>
    <row r="37" spans="1:11" ht="12.95" customHeight="1">
      <c r="A37" s="137"/>
      <c r="B37" s="96" t="s">
        <v>56</v>
      </c>
      <c r="C37" s="15"/>
      <c r="D37" s="21"/>
      <c r="E37" s="21">
        <v>4369</v>
      </c>
      <c r="F37" s="21">
        <v>5031</v>
      </c>
      <c r="G37" s="41" t="s">
        <v>53</v>
      </c>
      <c r="H37" s="17">
        <v>751</v>
      </c>
      <c r="I37" s="18">
        <v>185</v>
      </c>
      <c r="J37" s="17">
        <f t="shared" si="2"/>
        <v>936</v>
      </c>
      <c r="K37" s="95" t="e">
        <f>#REF!+#REF!</f>
        <v>#REF!</v>
      </c>
    </row>
    <row r="38" spans="1:11" ht="12.95" customHeight="1">
      <c r="A38" s="137"/>
      <c r="B38" s="96" t="s">
        <v>57</v>
      </c>
      <c r="C38" s="15"/>
      <c r="D38" s="21"/>
      <c r="E38" s="21">
        <v>4369</v>
      </c>
      <c r="F38" s="21">
        <v>5032</v>
      </c>
      <c r="G38" s="41" t="s">
        <v>53</v>
      </c>
      <c r="H38" s="17">
        <v>273</v>
      </c>
      <c r="I38" s="18">
        <v>67</v>
      </c>
      <c r="J38" s="17">
        <f t="shared" si="2"/>
        <v>340</v>
      </c>
      <c r="K38" s="97" t="e">
        <f>#REF!+#REF!</f>
        <v>#REF!</v>
      </c>
    </row>
    <row r="39" spans="1:11" ht="12.95" customHeight="1">
      <c r="A39" s="137"/>
      <c r="B39" s="70" t="s">
        <v>58</v>
      </c>
      <c r="C39" s="15"/>
      <c r="D39" s="21"/>
      <c r="E39" s="21">
        <v>4369</v>
      </c>
      <c r="F39" s="21">
        <v>5424</v>
      </c>
      <c r="G39" s="41" t="s">
        <v>53</v>
      </c>
      <c r="H39" s="17">
        <v>30</v>
      </c>
      <c r="I39" s="18">
        <v>8</v>
      </c>
      <c r="J39" s="17">
        <f t="shared" si="2"/>
        <v>38</v>
      </c>
      <c r="K39" s="97">
        <f aca="true" t="shared" si="3" ref="K39:K44">H36+I36</f>
        <v>3768</v>
      </c>
    </row>
    <row r="40" spans="1:11" ht="12.95" customHeight="1">
      <c r="A40" s="137" t="s">
        <v>14</v>
      </c>
      <c r="B40" s="102" t="s">
        <v>59</v>
      </c>
      <c r="C40" s="15"/>
      <c r="D40" s="21">
        <v>13010</v>
      </c>
      <c r="E40" s="21">
        <v>4339</v>
      </c>
      <c r="F40" s="21">
        <v>5499</v>
      </c>
      <c r="G40" s="41" t="s">
        <v>54</v>
      </c>
      <c r="H40" s="17">
        <v>33</v>
      </c>
      <c r="I40" s="18">
        <v>-1</v>
      </c>
      <c r="J40" s="17">
        <f t="shared" si="2"/>
        <v>32</v>
      </c>
      <c r="K40" s="97">
        <f t="shared" si="3"/>
        <v>936</v>
      </c>
    </row>
    <row r="41" spans="1:13" ht="12.95" customHeight="1">
      <c r="A41" s="137"/>
      <c r="B41" s="70" t="s">
        <v>60</v>
      </c>
      <c r="C41" s="15"/>
      <c r="D41" s="21">
        <v>13010</v>
      </c>
      <c r="E41" s="21">
        <v>4339</v>
      </c>
      <c r="F41" s="21">
        <v>5424</v>
      </c>
      <c r="G41" s="41" t="s">
        <v>54</v>
      </c>
      <c r="H41" s="17">
        <v>8</v>
      </c>
      <c r="I41" s="18">
        <v>1</v>
      </c>
      <c r="J41" s="17">
        <f t="shared" si="2"/>
        <v>9</v>
      </c>
      <c r="K41" s="97">
        <f t="shared" si="3"/>
        <v>340</v>
      </c>
      <c r="L41" s="42"/>
      <c r="M41" s="42"/>
    </row>
    <row r="42" spans="1:13" ht="12.95" customHeight="1" thickBot="1">
      <c r="A42" s="93" t="s">
        <v>15</v>
      </c>
      <c r="B42" s="102" t="s">
        <v>62</v>
      </c>
      <c r="C42" s="99"/>
      <c r="D42" s="99"/>
      <c r="E42" s="21">
        <v>3421</v>
      </c>
      <c r="F42" s="21">
        <v>5331</v>
      </c>
      <c r="G42" s="41" t="s">
        <v>61</v>
      </c>
      <c r="H42" s="17">
        <v>4087</v>
      </c>
      <c r="I42" s="18">
        <v>102</v>
      </c>
      <c r="J42" s="17">
        <f t="shared" si="2"/>
        <v>4189</v>
      </c>
      <c r="K42" s="98">
        <f t="shared" si="3"/>
        <v>38</v>
      </c>
      <c r="L42" s="42"/>
      <c r="M42" s="42"/>
    </row>
    <row r="43" spans="1:13" ht="12.95" customHeight="1">
      <c r="A43" s="137" t="s">
        <v>16</v>
      </c>
      <c r="B43" s="103" t="s">
        <v>63</v>
      </c>
      <c r="C43" s="103"/>
      <c r="D43" s="103"/>
      <c r="E43" s="104">
        <v>3399</v>
      </c>
      <c r="F43" s="104">
        <v>5021</v>
      </c>
      <c r="G43" s="104">
        <v>2239</v>
      </c>
      <c r="H43" s="17">
        <v>20</v>
      </c>
      <c r="I43" s="18">
        <v>-20</v>
      </c>
      <c r="J43" s="17">
        <f t="shared" si="2"/>
        <v>0</v>
      </c>
      <c r="K43" s="97">
        <f t="shared" si="3"/>
        <v>32</v>
      </c>
      <c r="L43" s="42"/>
      <c r="M43" s="42"/>
    </row>
    <row r="44" spans="1:13" ht="12.95" customHeight="1">
      <c r="A44" s="137"/>
      <c r="B44" s="103" t="s">
        <v>64</v>
      </c>
      <c r="C44" s="103"/>
      <c r="D44" s="103"/>
      <c r="E44" s="104">
        <v>6112</v>
      </c>
      <c r="F44" s="104">
        <v>5901</v>
      </c>
      <c r="G44" s="104">
        <v>1244</v>
      </c>
      <c r="H44" s="17">
        <v>6</v>
      </c>
      <c r="I44" s="18">
        <v>20</v>
      </c>
      <c r="J44" s="17">
        <f t="shared" si="2"/>
        <v>26</v>
      </c>
      <c r="K44" s="45">
        <f t="shared" si="3"/>
        <v>9</v>
      </c>
      <c r="L44" s="46"/>
      <c r="M44" s="46"/>
    </row>
    <row r="45" spans="1:13" ht="12.95" customHeight="1">
      <c r="A45" s="134" t="s">
        <v>23</v>
      </c>
      <c r="B45" s="14" t="s">
        <v>236</v>
      </c>
      <c r="C45" s="14"/>
      <c r="D45" s="14"/>
      <c r="E45" s="11">
        <v>6112</v>
      </c>
      <c r="F45" s="11">
        <v>5901</v>
      </c>
      <c r="G45" s="16" t="s">
        <v>72</v>
      </c>
      <c r="H45" s="22">
        <v>26</v>
      </c>
      <c r="I45" s="23">
        <v>-5</v>
      </c>
      <c r="J45" s="45">
        <f t="shared" si="2"/>
        <v>21</v>
      </c>
      <c r="K45" s="48"/>
      <c r="L45" s="48"/>
      <c r="M45" s="48"/>
    </row>
    <row r="46" spans="1:13" ht="12.95" customHeight="1">
      <c r="A46" s="136"/>
      <c r="B46" s="107" t="s">
        <v>235</v>
      </c>
      <c r="C46" s="12" t="s">
        <v>81</v>
      </c>
      <c r="D46" s="108"/>
      <c r="E46" s="108">
        <v>3419</v>
      </c>
      <c r="F46" s="108">
        <v>5222</v>
      </c>
      <c r="G46" s="109" t="s">
        <v>73</v>
      </c>
      <c r="H46" s="110">
        <v>0</v>
      </c>
      <c r="I46" s="111">
        <v>5</v>
      </c>
      <c r="J46" s="112">
        <f t="shared" si="2"/>
        <v>5</v>
      </c>
      <c r="K46" s="49">
        <f>H46+I46</f>
        <v>5</v>
      </c>
      <c r="L46" s="48"/>
      <c r="M46" s="48"/>
    </row>
    <row r="47" spans="1:13" ht="12.95" customHeight="1">
      <c r="A47" s="134" t="s">
        <v>24</v>
      </c>
      <c r="B47" s="14" t="s">
        <v>257</v>
      </c>
      <c r="C47" s="11"/>
      <c r="D47" s="11"/>
      <c r="E47" s="11">
        <v>6112</v>
      </c>
      <c r="F47" s="11">
        <v>5901</v>
      </c>
      <c r="G47" s="16" t="s">
        <v>72</v>
      </c>
      <c r="H47" s="22">
        <v>21</v>
      </c>
      <c r="I47" s="23">
        <v>-5</v>
      </c>
      <c r="J47" s="45">
        <f t="shared" si="2"/>
        <v>16</v>
      </c>
      <c r="K47" s="49"/>
      <c r="L47" s="48"/>
      <c r="M47" s="48"/>
    </row>
    <row r="48" spans="1:13" ht="12.95" customHeight="1">
      <c r="A48" s="136"/>
      <c r="B48" s="14" t="s">
        <v>258</v>
      </c>
      <c r="C48" s="11"/>
      <c r="D48" s="11"/>
      <c r="E48" s="11">
        <v>3419</v>
      </c>
      <c r="F48" s="11">
        <v>5492</v>
      </c>
      <c r="G48" s="16"/>
      <c r="H48" s="22">
        <v>149.5</v>
      </c>
      <c r="I48" s="23">
        <v>5</v>
      </c>
      <c r="J48" s="45">
        <f t="shared" si="2"/>
        <v>154.5</v>
      </c>
      <c r="K48" s="49"/>
      <c r="L48" s="48"/>
      <c r="M48" s="48"/>
    </row>
    <row r="49" spans="1:13" ht="12.95" customHeight="1">
      <c r="A49" s="134" t="s">
        <v>65</v>
      </c>
      <c r="B49" s="14" t="s">
        <v>263</v>
      </c>
      <c r="C49" s="11"/>
      <c r="D49" s="11"/>
      <c r="E49" s="11">
        <v>6112</v>
      </c>
      <c r="F49" s="11">
        <v>5901</v>
      </c>
      <c r="G49" s="16" t="s">
        <v>72</v>
      </c>
      <c r="H49" s="22">
        <v>16</v>
      </c>
      <c r="I49" s="23">
        <v>-5</v>
      </c>
      <c r="J49" s="45">
        <f t="shared" si="2"/>
        <v>11</v>
      </c>
      <c r="K49" s="49"/>
      <c r="L49" s="48"/>
      <c r="M49" s="48"/>
    </row>
    <row r="50" spans="1:13" ht="12.95" customHeight="1">
      <c r="A50" s="136"/>
      <c r="B50" s="51" t="s">
        <v>264</v>
      </c>
      <c r="C50" s="11"/>
      <c r="D50" s="11"/>
      <c r="E50" s="11">
        <v>3419</v>
      </c>
      <c r="F50" s="11">
        <v>5222</v>
      </c>
      <c r="G50" s="16" t="s">
        <v>74</v>
      </c>
      <c r="H50" s="22">
        <v>105</v>
      </c>
      <c r="I50" s="23">
        <v>5</v>
      </c>
      <c r="J50" s="45">
        <f t="shared" si="2"/>
        <v>110</v>
      </c>
      <c r="K50" s="49"/>
      <c r="L50" s="48"/>
      <c r="M50" s="48"/>
    </row>
    <row r="51" spans="1:13" ht="12.95" customHeight="1">
      <c r="A51" s="134" t="s">
        <v>66</v>
      </c>
      <c r="B51" s="105" t="s">
        <v>83</v>
      </c>
      <c r="C51" s="11"/>
      <c r="D51" s="11"/>
      <c r="E51" s="11">
        <v>3113</v>
      </c>
      <c r="F51" s="11">
        <v>5169</v>
      </c>
      <c r="G51" s="16"/>
      <c r="H51" s="22">
        <v>530</v>
      </c>
      <c r="I51" s="23">
        <v>-30</v>
      </c>
      <c r="J51" s="45">
        <f t="shared" si="2"/>
        <v>500</v>
      </c>
      <c r="K51" s="49"/>
      <c r="L51" s="48"/>
      <c r="M51" s="48"/>
    </row>
    <row r="52" spans="1:13" ht="12.95" customHeight="1">
      <c r="A52" s="136"/>
      <c r="B52" s="14" t="s">
        <v>84</v>
      </c>
      <c r="C52" s="11"/>
      <c r="D52" s="11"/>
      <c r="E52" s="11">
        <v>2141</v>
      </c>
      <c r="F52" s="11">
        <v>5139</v>
      </c>
      <c r="G52" s="16"/>
      <c r="H52" s="22">
        <v>305</v>
      </c>
      <c r="I52" s="23">
        <v>30</v>
      </c>
      <c r="J52" s="45">
        <f t="shared" si="2"/>
        <v>335</v>
      </c>
      <c r="K52" s="49"/>
      <c r="L52" s="48"/>
      <c r="M52" s="48"/>
    </row>
    <row r="53" spans="1:13" ht="12.95" customHeight="1">
      <c r="A53" s="134" t="s">
        <v>67</v>
      </c>
      <c r="B53" s="105" t="s">
        <v>85</v>
      </c>
      <c r="C53" s="11"/>
      <c r="D53" s="11"/>
      <c r="E53" s="11">
        <v>3113</v>
      </c>
      <c r="F53" s="11">
        <v>5175</v>
      </c>
      <c r="G53" s="16" t="s">
        <v>75</v>
      </c>
      <c r="H53" s="22">
        <v>5</v>
      </c>
      <c r="I53" s="23">
        <v>-5</v>
      </c>
      <c r="J53" s="45">
        <f t="shared" si="2"/>
        <v>0</v>
      </c>
      <c r="K53" s="49"/>
      <c r="L53" s="48"/>
      <c r="M53" s="48"/>
    </row>
    <row r="54" spans="1:13" ht="12.95" customHeight="1">
      <c r="A54" s="136"/>
      <c r="B54" s="105" t="s">
        <v>86</v>
      </c>
      <c r="C54" s="11"/>
      <c r="D54" s="11"/>
      <c r="E54" s="11">
        <v>3113</v>
      </c>
      <c r="F54" s="11">
        <v>5169</v>
      </c>
      <c r="G54" s="16" t="s">
        <v>75</v>
      </c>
      <c r="H54" s="22">
        <v>45</v>
      </c>
      <c r="I54" s="23">
        <v>5</v>
      </c>
      <c r="J54" s="45">
        <f t="shared" si="2"/>
        <v>50</v>
      </c>
      <c r="K54" s="49"/>
      <c r="L54" s="48"/>
      <c r="M54" s="48"/>
    </row>
    <row r="55" spans="1:13" ht="12.95" customHeight="1">
      <c r="A55" s="134" t="s">
        <v>68</v>
      </c>
      <c r="B55" s="14" t="s">
        <v>87</v>
      </c>
      <c r="C55" s="11"/>
      <c r="D55" s="11"/>
      <c r="E55" s="11">
        <v>3314</v>
      </c>
      <c r="F55" s="11">
        <v>5172</v>
      </c>
      <c r="G55" s="16" t="s">
        <v>76</v>
      </c>
      <c r="H55" s="22">
        <v>11</v>
      </c>
      <c r="I55" s="23">
        <v>-7.1</v>
      </c>
      <c r="J55" s="45">
        <f t="shared" si="2"/>
        <v>3.9000000000000004</v>
      </c>
      <c r="K55" s="49"/>
      <c r="L55" s="48"/>
      <c r="M55" s="48"/>
    </row>
    <row r="56" spans="1:13" ht="12.95" customHeight="1">
      <c r="A56" s="136"/>
      <c r="B56" s="14" t="s">
        <v>88</v>
      </c>
      <c r="C56" s="11"/>
      <c r="D56" s="11">
        <v>34053</v>
      </c>
      <c r="E56" s="11">
        <v>3314</v>
      </c>
      <c r="F56" s="11">
        <v>5172</v>
      </c>
      <c r="G56" s="16" t="s">
        <v>76</v>
      </c>
      <c r="H56" s="22">
        <v>5</v>
      </c>
      <c r="I56" s="23">
        <v>7.1</v>
      </c>
      <c r="J56" s="45">
        <f t="shared" si="2"/>
        <v>12.1</v>
      </c>
      <c r="K56" s="49"/>
      <c r="L56" s="48"/>
      <c r="M56" s="48"/>
    </row>
    <row r="57" spans="1:13" ht="12.95" customHeight="1">
      <c r="A57" s="134" t="s">
        <v>69</v>
      </c>
      <c r="B57" s="115" t="s">
        <v>95</v>
      </c>
      <c r="C57" s="12" t="s">
        <v>81</v>
      </c>
      <c r="D57" s="108"/>
      <c r="E57" s="108">
        <v>3419</v>
      </c>
      <c r="F57" s="108">
        <v>5169</v>
      </c>
      <c r="G57" s="109"/>
      <c r="H57" s="110">
        <v>0</v>
      </c>
      <c r="I57" s="111">
        <v>22.01</v>
      </c>
      <c r="J57" s="112">
        <f t="shared" si="2"/>
        <v>22.01</v>
      </c>
      <c r="K57" s="49"/>
      <c r="L57" s="48"/>
      <c r="M57" s="48"/>
    </row>
    <row r="58" spans="1:13" ht="12.95" customHeight="1">
      <c r="A58" s="135"/>
      <c r="B58" s="105" t="s">
        <v>259</v>
      </c>
      <c r="C58" s="11"/>
      <c r="D58" s="11"/>
      <c r="E58" s="11">
        <v>3419</v>
      </c>
      <c r="F58" s="11">
        <v>5222</v>
      </c>
      <c r="G58" s="16" t="s">
        <v>77</v>
      </c>
      <c r="H58" s="22">
        <v>627</v>
      </c>
      <c r="I58" s="23">
        <v>-7.32</v>
      </c>
      <c r="J58" s="45">
        <f t="shared" si="2"/>
        <v>619.68</v>
      </c>
      <c r="K58" s="49"/>
      <c r="L58" s="48"/>
      <c r="M58" s="48"/>
    </row>
    <row r="59" spans="1:13" ht="12.95" customHeight="1">
      <c r="A59" s="135"/>
      <c r="B59" s="105" t="s">
        <v>260</v>
      </c>
      <c r="C59" s="11"/>
      <c r="D59" s="11"/>
      <c r="E59" s="11">
        <v>3419</v>
      </c>
      <c r="F59" s="11">
        <v>5222</v>
      </c>
      <c r="G59" s="16" t="s">
        <v>78</v>
      </c>
      <c r="H59" s="22">
        <v>10.7</v>
      </c>
      <c r="I59" s="23">
        <v>-5.4</v>
      </c>
      <c r="J59" s="45">
        <f t="shared" si="2"/>
        <v>5.299999999999999</v>
      </c>
      <c r="K59" s="49"/>
      <c r="L59" s="48"/>
      <c r="M59" s="48"/>
    </row>
    <row r="60" spans="1:13" ht="12.95" customHeight="1">
      <c r="A60" s="136"/>
      <c r="B60" s="51" t="s">
        <v>82</v>
      </c>
      <c r="C60" s="11"/>
      <c r="D60" s="11"/>
      <c r="E60" s="11">
        <v>3419</v>
      </c>
      <c r="F60" s="11">
        <v>5492</v>
      </c>
      <c r="G60" s="16"/>
      <c r="H60" s="22">
        <v>154.5</v>
      </c>
      <c r="I60" s="23">
        <v>-9.29</v>
      </c>
      <c r="J60" s="45">
        <f t="shared" si="2"/>
        <v>145.21</v>
      </c>
      <c r="K60" s="49"/>
      <c r="L60" s="48"/>
      <c r="M60" s="48"/>
    </row>
    <row r="61" spans="1:13" ht="12.95" customHeight="1">
      <c r="A61" s="134" t="s">
        <v>70</v>
      </c>
      <c r="B61" s="105" t="s">
        <v>89</v>
      </c>
      <c r="C61" s="11"/>
      <c r="D61" s="11"/>
      <c r="E61" s="11">
        <v>3314</v>
      </c>
      <c r="F61" s="11">
        <v>5169</v>
      </c>
      <c r="G61" s="16" t="s">
        <v>76</v>
      </c>
      <c r="H61" s="22">
        <v>82</v>
      </c>
      <c r="I61" s="23">
        <v>-41.5</v>
      </c>
      <c r="J61" s="45">
        <f t="shared" si="2"/>
        <v>40.5</v>
      </c>
      <c r="K61" s="49"/>
      <c r="L61" s="48"/>
      <c r="M61" s="48"/>
    </row>
    <row r="62" spans="1:13" ht="12.95" customHeight="1">
      <c r="A62" s="135"/>
      <c r="B62" s="51" t="s">
        <v>90</v>
      </c>
      <c r="C62" s="11"/>
      <c r="D62" s="11"/>
      <c r="E62" s="11">
        <v>3314</v>
      </c>
      <c r="F62" s="11">
        <v>5137</v>
      </c>
      <c r="G62" s="16" t="s">
        <v>76</v>
      </c>
      <c r="H62" s="22">
        <v>10</v>
      </c>
      <c r="I62" s="23">
        <v>31.5</v>
      </c>
      <c r="J62" s="45">
        <f t="shared" si="2"/>
        <v>41.5</v>
      </c>
      <c r="K62" s="49"/>
      <c r="L62" s="48"/>
      <c r="M62" s="48"/>
    </row>
    <row r="63" spans="1:13" ht="12.95" customHeight="1">
      <c r="A63" s="136"/>
      <c r="B63" s="106" t="s">
        <v>91</v>
      </c>
      <c r="C63" s="11"/>
      <c r="D63" s="11"/>
      <c r="E63" s="11">
        <v>3314</v>
      </c>
      <c r="F63" s="11">
        <v>5136</v>
      </c>
      <c r="G63" s="16" t="s">
        <v>76</v>
      </c>
      <c r="H63" s="22">
        <v>241</v>
      </c>
      <c r="I63" s="23">
        <v>10</v>
      </c>
      <c r="J63" s="45">
        <f t="shared" si="2"/>
        <v>251</v>
      </c>
      <c r="K63" s="49"/>
      <c r="L63" s="48"/>
      <c r="M63" s="48"/>
    </row>
    <row r="64" spans="1:13" ht="12.95" customHeight="1">
      <c r="A64" s="134" t="s">
        <v>71</v>
      </c>
      <c r="B64" s="105" t="s">
        <v>92</v>
      </c>
      <c r="C64" s="11"/>
      <c r="D64" s="11"/>
      <c r="E64" s="11">
        <v>3314</v>
      </c>
      <c r="F64" s="11">
        <v>5169</v>
      </c>
      <c r="G64" s="16" t="s">
        <v>79</v>
      </c>
      <c r="H64" s="22">
        <v>27</v>
      </c>
      <c r="I64" s="23">
        <v>-18</v>
      </c>
      <c r="J64" s="45">
        <f t="shared" si="2"/>
        <v>9</v>
      </c>
      <c r="K64" s="49"/>
      <c r="L64" s="48"/>
      <c r="M64" s="48"/>
    </row>
    <row r="65" spans="1:13" ht="12.95" customHeight="1">
      <c r="A65" s="135"/>
      <c r="B65" s="105" t="s">
        <v>93</v>
      </c>
      <c r="C65" s="11"/>
      <c r="D65" s="11"/>
      <c r="E65" s="11">
        <v>3314</v>
      </c>
      <c r="F65" s="11">
        <v>5152</v>
      </c>
      <c r="G65" s="16" t="s">
        <v>79</v>
      </c>
      <c r="H65" s="22">
        <v>121</v>
      </c>
      <c r="I65" s="23">
        <v>8</v>
      </c>
      <c r="J65" s="45">
        <f t="shared" si="2"/>
        <v>129</v>
      </c>
      <c r="K65" s="49"/>
      <c r="L65" s="48"/>
      <c r="M65" s="48"/>
    </row>
    <row r="66" spans="1:13" ht="12.95" customHeight="1">
      <c r="A66" s="136"/>
      <c r="B66" s="107" t="s">
        <v>94</v>
      </c>
      <c r="C66" s="12" t="s">
        <v>81</v>
      </c>
      <c r="D66" s="108"/>
      <c r="E66" s="108">
        <v>3314</v>
      </c>
      <c r="F66" s="108">
        <v>5137</v>
      </c>
      <c r="G66" s="109" t="s">
        <v>79</v>
      </c>
      <c r="H66" s="110">
        <v>0</v>
      </c>
      <c r="I66" s="111">
        <v>10</v>
      </c>
      <c r="J66" s="112">
        <f t="shared" si="2"/>
        <v>10</v>
      </c>
      <c r="K66" s="49"/>
      <c r="L66" s="48"/>
      <c r="M66" s="48"/>
    </row>
    <row r="67" spans="1:13" ht="12.95" customHeight="1">
      <c r="A67" s="135" t="s">
        <v>199</v>
      </c>
      <c r="B67" s="117" t="s">
        <v>116</v>
      </c>
      <c r="C67" s="12" t="s">
        <v>81</v>
      </c>
      <c r="D67" s="108">
        <v>104513013</v>
      </c>
      <c r="E67" s="108">
        <v>3113</v>
      </c>
      <c r="F67" s="108">
        <v>5011</v>
      </c>
      <c r="G67" s="109" t="s">
        <v>80</v>
      </c>
      <c r="H67" s="110">
        <v>0</v>
      </c>
      <c r="I67" s="111">
        <v>100</v>
      </c>
      <c r="J67" s="110">
        <f t="shared" si="2"/>
        <v>100</v>
      </c>
      <c r="K67" s="49"/>
      <c r="L67" s="48"/>
      <c r="M67" s="48"/>
    </row>
    <row r="68" spans="1:13" ht="12.95" customHeight="1">
      <c r="A68" s="135"/>
      <c r="B68" s="117" t="s">
        <v>115</v>
      </c>
      <c r="C68" s="12" t="s">
        <v>81</v>
      </c>
      <c r="D68" s="108"/>
      <c r="E68" s="108">
        <v>3113</v>
      </c>
      <c r="F68" s="108">
        <v>5011</v>
      </c>
      <c r="G68" s="109" t="s">
        <v>80</v>
      </c>
      <c r="H68" s="110">
        <v>0</v>
      </c>
      <c r="I68" s="111">
        <v>6</v>
      </c>
      <c r="J68" s="110">
        <f t="shared" si="2"/>
        <v>6</v>
      </c>
      <c r="K68" s="49"/>
      <c r="L68" s="48"/>
      <c r="M68" s="48"/>
    </row>
    <row r="69" spans="1:13" ht="12.95" customHeight="1">
      <c r="A69" s="135"/>
      <c r="B69" s="14" t="s">
        <v>117</v>
      </c>
      <c r="C69" s="11"/>
      <c r="D69" s="11"/>
      <c r="E69" s="11">
        <v>3113</v>
      </c>
      <c r="F69" s="11">
        <v>5021</v>
      </c>
      <c r="G69" s="16" t="s">
        <v>80</v>
      </c>
      <c r="H69" s="22">
        <v>30</v>
      </c>
      <c r="I69" s="23">
        <v>-6</v>
      </c>
      <c r="J69" s="22">
        <f t="shared" si="2"/>
        <v>24</v>
      </c>
      <c r="K69" s="49"/>
      <c r="L69" s="48"/>
      <c r="M69" s="48"/>
    </row>
    <row r="70" spans="1:13" ht="12.95" customHeight="1">
      <c r="A70" s="135"/>
      <c r="B70" s="117" t="s">
        <v>118</v>
      </c>
      <c r="C70" s="12" t="s">
        <v>81</v>
      </c>
      <c r="D70" s="108">
        <v>104513013</v>
      </c>
      <c r="E70" s="108">
        <v>3113</v>
      </c>
      <c r="F70" s="108">
        <v>5021</v>
      </c>
      <c r="G70" s="109" t="s">
        <v>80</v>
      </c>
      <c r="H70" s="110">
        <v>0</v>
      </c>
      <c r="I70" s="111">
        <v>187.4</v>
      </c>
      <c r="J70" s="110">
        <f t="shared" si="2"/>
        <v>187.4</v>
      </c>
      <c r="K70" s="49"/>
      <c r="L70" s="48"/>
      <c r="M70" s="48"/>
    </row>
    <row r="71" spans="1:13" ht="12.95" customHeight="1">
      <c r="A71" s="135"/>
      <c r="B71" s="117" t="s">
        <v>119</v>
      </c>
      <c r="C71" s="12" t="s">
        <v>81</v>
      </c>
      <c r="D71" s="108">
        <v>104513013</v>
      </c>
      <c r="E71" s="108">
        <v>3113</v>
      </c>
      <c r="F71" s="108">
        <v>5031</v>
      </c>
      <c r="G71" s="109" t="s">
        <v>80</v>
      </c>
      <c r="H71" s="110">
        <v>0</v>
      </c>
      <c r="I71" s="111">
        <v>50</v>
      </c>
      <c r="J71" s="110">
        <f t="shared" si="2"/>
        <v>50</v>
      </c>
      <c r="K71" s="49"/>
      <c r="L71" s="48"/>
      <c r="M71" s="48"/>
    </row>
    <row r="72" spans="1:13" ht="12.95" customHeight="1">
      <c r="A72" s="135"/>
      <c r="B72" s="117" t="s">
        <v>120</v>
      </c>
      <c r="C72" s="12" t="s">
        <v>81</v>
      </c>
      <c r="D72" s="108">
        <v>104513013</v>
      </c>
      <c r="E72" s="108">
        <v>3113</v>
      </c>
      <c r="F72" s="108">
        <v>5032</v>
      </c>
      <c r="G72" s="109" t="s">
        <v>80</v>
      </c>
      <c r="H72" s="110">
        <v>0</v>
      </c>
      <c r="I72" s="111">
        <v>20</v>
      </c>
      <c r="J72" s="110">
        <f t="shared" si="2"/>
        <v>20</v>
      </c>
      <c r="K72" s="49"/>
      <c r="L72" s="48"/>
      <c r="M72" s="48"/>
    </row>
    <row r="73" spans="1:13" ht="12.95" customHeight="1">
      <c r="A73" s="135"/>
      <c r="B73" s="117" t="s">
        <v>121</v>
      </c>
      <c r="C73" s="12" t="s">
        <v>81</v>
      </c>
      <c r="D73" s="108">
        <v>104513013</v>
      </c>
      <c r="E73" s="108">
        <v>3113</v>
      </c>
      <c r="F73" s="108">
        <v>5139</v>
      </c>
      <c r="G73" s="109" t="s">
        <v>80</v>
      </c>
      <c r="H73" s="110">
        <v>0</v>
      </c>
      <c r="I73" s="111">
        <v>20</v>
      </c>
      <c r="J73" s="110">
        <f t="shared" si="2"/>
        <v>20</v>
      </c>
      <c r="K73" s="49"/>
      <c r="L73" s="48"/>
      <c r="M73" s="48"/>
    </row>
    <row r="74" spans="1:13" ht="12.95" customHeight="1">
      <c r="A74" s="135"/>
      <c r="B74" s="117" t="s">
        <v>122</v>
      </c>
      <c r="C74" s="12" t="s">
        <v>81</v>
      </c>
      <c r="D74" s="108">
        <v>104513013</v>
      </c>
      <c r="E74" s="108">
        <v>3113</v>
      </c>
      <c r="F74" s="108">
        <v>5163</v>
      </c>
      <c r="G74" s="109" t="s">
        <v>80</v>
      </c>
      <c r="H74" s="110">
        <v>0</v>
      </c>
      <c r="I74" s="111">
        <v>20</v>
      </c>
      <c r="J74" s="110">
        <f t="shared" si="2"/>
        <v>20</v>
      </c>
      <c r="K74" s="49"/>
      <c r="L74" s="48"/>
      <c r="M74" s="48"/>
    </row>
    <row r="75" spans="1:13" ht="12.95" customHeight="1">
      <c r="A75" s="135"/>
      <c r="B75" s="117" t="s">
        <v>123</v>
      </c>
      <c r="C75" s="12" t="s">
        <v>81</v>
      </c>
      <c r="D75" s="108"/>
      <c r="E75" s="108">
        <v>3113</v>
      </c>
      <c r="F75" s="108">
        <v>5163</v>
      </c>
      <c r="G75" s="109" t="s">
        <v>80</v>
      </c>
      <c r="H75" s="110">
        <v>0</v>
      </c>
      <c r="I75" s="111">
        <v>1</v>
      </c>
      <c r="J75" s="110">
        <f t="shared" si="2"/>
        <v>1</v>
      </c>
      <c r="K75" s="49"/>
      <c r="L75" s="48"/>
      <c r="M75" s="48"/>
    </row>
    <row r="76" spans="1:13" ht="12.95" customHeight="1">
      <c r="A76" s="135"/>
      <c r="B76" s="117" t="s">
        <v>124</v>
      </c>
      <c r="C76" s="12" t="s">
        <v>81</v>
      </c>
      <c r="D76" s="108">
        <v>104513013</v>
      </c>
      <c r="E76" s="108">
        <v>3113</v>
      </c>
      <c r="F76" s="108">
        <v>5164</v>
      </c>
      <c r="G76" s="109" t="s">
        <v>80</v>
      </c>
      <c r="H76" s="110">
        <v>0</v>
      </c>
      <c r="I76" s="111">
        <v>20</v>
      </c>
      <c r="J76" s="110">
        <f t="shared" si="2"/>
        <v>20</v>
      </c>
      <c r="K76" s="49"/>
      <c r="L76" s="48"/>
      <c r="M76" s="48"/>
    </row>
    <row r="77" spans="1:13" ht="12.95" customHeight="1">
      <c r="A77" s="135"/>
      <c r="B77" s="117" t="s">
        <v>125</v>
      </c>
      <c r="C77" s="12" t="s">
        <v>81</v>
      </c>
      <c r="D77" s="108">
        <v>104513013</v>
      </c>
      <c r="E77" s="108">
        <v>3113</v>
      </c>
      <c r="F77" s="108">
        <v>5167</v>
      </c>
      <c r="G77" s="109" t="s">
        <v>80</v>
      </c>
      <c r="H77" s="110">
        <v>0</v>
      </c>
      <c r="I77" s="111">
        <v>20</v>
      </c>
      <c r="J77" s="110">
        <f t="shared" si="2"/>
        <v>20</v>
      </c>
      <c r="K77" s="49"/>
      <c r="L77" s="48"/>
      <c r="M77" s="48"/>
    </row>
    <row r="78" spans="1:13" ht="12.95" customHeight="1">
      <c r="A78" s="135"/>
      <c r="B78" s="14" t="s">
        <v>126</v>
      </c>
      <c r="C78" s="11"/>
      <c r="D78" s="11"/>
      <c r="E78" s="11">
        <v>3113</v>
      </c>
      <c r="F78" s="11">
        <v>5169</v>
      </c>
      <c r="G78" s="16" t="s">
        <v>80</v>
      </c>
      <c r="H78" s="22">
        <v>82</v>
      </c>
      <c r="I78" s="23">
        <v>-82</v>
      </c>
      <c r="J78" s="22">
        <f t="shared" si="2"/>
        <v>0</v>
      </c>
      <c r="K78" s="49"/>
      <c r="L78" s="48"/>
      <c r="M78" s="48"/>
    </row>
    <row r="79" spans="1:13" ht="12.95" customHeight="1">
      <c r="A79" s="135"/>
      <c r="B79" s="117" t="s">
        <v>127</v>
      </c>
      <c r="C79" s="12" t="s">
        <v>81</v>
      </c>
      <c r="D79" s="108">
        <v>104513013</v>
      </c>
      <c r="E79" s="108">
        <v>3113</v>
      </c>
      <c r="F79" s="108">
        <v>5169</v>
      </c>
      <c r="G79" s="109" t="s">
        <v>80</v>
      </c>
      <c r="H79" s="110">
        <v>0</v>
      </c>
      <c r="I79" s="111">
        <v>300</v>
      </c>
      <c r="J79" s="110">
        <f t="shared" si="2"/>
        <v>300</v>
      </c>
      <c r="K79" s="49"/>
      <c r="L79" s="48"/>
      <c r="M79" s="48"/>
    </row>
    <row r="80" spans="1:13" ht="12.95" customHeight="1">
      <c r="A80" s="135"/>
      <c r="B80" s="117" t="s">
        <v>128</v>
      </c>
      <c r="C80" s="12" t="s">
        <v>81</v>
      </c>
      <c r="D80" s="108"/>
      <c r="E80" s="108">
        <v>3113</v>
      </c>
      <c r="F80" s="108">
        <v>5173</v>
      </c>
      <c r="G80" s="109" t="s">
        <v>80</v>
      </c>
      <c r="H80" s="110">
        <v>0</v>
      </c>
      <c r="I80" s="111">
        <v>81</v>
      </c>
      <c r="J80" s="110">
        <f t="shared" si="2"/>
        <v>81</v>
      </c>
      <c r="K80" s="49"/>
      <c r="L80" s="48"/>
      <c r="M80" s="48"/>
    </row>
    <row r="81" spans="1:13" ht="12.95" customHeight="1">
      <c r="A81" s="135"/>
      <c r="B81" s="117" t="s">
        <v>129</v>
      </c>
      <c r="C81" s="12" t="s">
        <v>81</v>
      </c>
      <c r="D81" s="108">
        <v>104513013</v>
      </c>
      <c r="E81" s="108">
        <v>3113</v>
      </c>
      <c r="F81" s="108">
        <v>5173</v>
      </c>
      <c r="G81" s="109" t="s">
        <v>80</v>
      </c>
      <c r="H81" s="110">
        <v>0</v>
      </c>
      <c r="I81" s="111">
        <v>1950</v>
      </c>
      <c r="J81" s="110">
        <f t="shared" si="2"/>
        <v>1950</v>
      </c>
      <c r="K81" s="49"/>
      <c r="L81" s="48"/>
      <c r="M81" s="48"/>
    </row>
    <row r="82" spans="1:13" ht="12.95" customHeight="1">
      <c r="A82" s="135"/>
      <c r="B82" s="117" t="s">
        <v>130</v>
      </c>
      <c r="C82" s="12" t="s">
        <v>81</v>
      </c>
      <c r="D82" s="108">
        <v>104513013</v>
      </c>
      <c r="E82" s="108">
        <v>3113</v>
      </c>
      <c r="F82" s="108">
        <v>5175</v>
      </c>
      <c r="G82" s="109" t="s">
        <v>80</v>
      </c>
      <c r="H82" s="110">
        <v>0</v>
      </c>
      <c r="I82" s="111">
        <v>100</v>
      </c>
      <c r="J82" s="110">
        <f t="shared" si="2"/>
        <v>100</v>
      </c>
      <c r="K82" s="49"/>
      <c r="L82" s="48"/>
      <c r="M82" s="48"/>
    </row>
    <row r="83" spans="1:13" ht="12.95" customHeight="1">
      <c r="A83" s="135"/>
      <c r="B83" s="117" t="s">
        <v>131</v>
      </c>
      <c r="C83" s="12" t="s">
        <v>81</v>
      </c>
      <c r="D83" s="108">
        <v>104513013</v>
      </c>
      <c r="E83" s="108">
        <v>3113</v>
      </c>
      <c r="F83" s="108">
        <v>5532</v>
      </c>
      <c r="G83" s="109" t="s">
        <v>80</v>
      </c>
      <c r="H83" s="110">
        <v>0</v>
      </c>
      <c r="I83" s="111">
        <v>2100</v>
      </c>
      <c r="J83" s="110">
        <f t="shared" si="2"/>
        <v>2100</v>
      </c>
      <c r="K83" s="49"/>
      <c r="L83" s="48"/>
      <c r="M83" s="48"/>
    </row>
    <row r="84" spans="1:13" ht="12.95" customHeight="1">
      <c r="A84" s="137" t="s">
        <v>101</v>
      </c>
      <c r="B84" s="14" t="s">
        <v>103</v>
      </c>
      <c r="C84" s="11"/>
      <c r="D84" s="11"/>
      <c r="E84" s="11">
        <v>3412</v>
      </c>
      <c r="F84" s="11">
        <v>5169</v>
      </c>
      <c r="G84" s="16" t="s">
        <v>96</v>
      </c>
      <c r="H84" s="22">
        <v>1700</v>
      </c>
      <c r="I84" s="23">
        <v>-50</v>
      </c>
      <c r="J84" s="45">
        <f>H84+I84</f>
        <v>1650</v>
      </c>
      <c r="K84" s="49"/>
      <c r="L84" s="48"/>
      <c r="M84" s="48"/>
    </row>
    <row r="85" spans="1:13" ht="12.95" customHeight="1">
      <c r="A85" s="137"/>
      <c r="B85" s="14" t="s">
        <v>102</v>
      </c>
      <c r="C85" s="11"/>
      <c r="D85" s="11"/>
      <c r="E85" s="11">
        <v>3412</v>
      </c>
      <c r="F85" s="11">
        <v>5171</v>
      </c>
      <c r="G85" s="16" t="s">
        <v>96</v>
      </c>
      <c r="H85" s="22">
        <v>600</v>
      </c>
      <c r="I85" s="23">
        <v>50</v>
      </c>
      <c r="J85" s="45">
        <f>H85+I85</f>
        <v>650</v>
      </c>
      <c r="K85" s="49"/>
      <c r="L85" s="48"/>
      <c r="M85" s="48"/>
    </row>
    <row r="86" spans="1:13" ht="12.95" customHeight="1">
      <c r="A86" s="137"/>
      <c r="B86" s="50" t="s">
        <v>107</v>
      </c>
      <c r="C86" s="11"/>
      <c r="D86" s="11"/>
      <c r="E86" s="11">
        <v>3412</v>
      </c>
      <c r="F86" s="11">
        <v>5169</v>
      </c>
      <c r="G86" s="16" t="s">
        <v>97</v>
      </c>
      <c r="H86" s="22">
        <v>2410</v>
      </c>
      <c r="I86" s="23">
        <v>-345</v>
      </c>
      <c r="J86" s="45">
        <f aca="true" t="shared" si="4" ref="J86:J88">H86+I86</f>
        <v>2065</v>
      </c>
      <c r="K86" s="49"/>
      <c r="L86" s="48"/>
      <c r="M86" s="48"/>
    </row>
    <row r="87" spans="1:13" ht="12.95" customHeight="1">
      <c r="A87" s="137"/>
      <c r="B87" s="50" t="s">
        <v>108</v>
      </c>
      <c r="C87" s="11"/>
      <c r="D87" s="11"/>
      <c r="E87" s="11">
        <v>3412</v>
      </c>
      <c r="F87" s="11">
        <v>5152</v>
      </c>
      <c r="G87" s="16" t="s">
        <v>97</v>
      </c>
      <c r="H87" s="22">
        <v>870</v>
      </c>
      <c r="I87" s="23">
        <v>165</v>
      </c>
      <c r="J87" s="45">
        <f t="shared" si="4"/>
        <v>1035</v>
      </c>
      <c r="K87" s="49"/>
      <c r="L87" s="48"/>
      <c r="M87" s="48"/>
    </row>
    <row r="88" spans="1:13" ht="12.95" customHeight="1">
      <c r="A88" s="137"/>
      <c r="B88" s="50" t="s">
        <v>109</v>
      </c>
      <c r="C88" s="11"/>
      <c r="D88" s="11"/>
      <c r="E88" s="11">
        <v>3412</v>
      </c>
      <c r="F88" s="11">
        <v>5171</v>
      </c>
      <c r="G88" s="16" t="s">
        <v>97</v>
      </c>
      <c r="H88" s="22">
        <v>200</v>
      </c>
      <c r="I88" s="23">
        <v>50</v>
      </c>
      <c r="J88" s="45">
        <f t="shared" si="4"/>
        <v>250</v>
      </c>
      <c r="K88" s="49"/>
      <c r="L88" s="48"/>
      <c r="M88" s="48"/>
    </row>
    <row r="89" spans="1:13" ht="12.95" customHeight="1">
      <c r="A89" s="137"/>
      <c r="B89" s="50" t="s">
        <v>110</v>
      </c>
      <c r="C89" s="11"/>
      <c r="D89" s="11"/>
      <c r="E89" s="11">
        <v>3412</v>
      </c>
      <c r="F89" s="11">
        <v>5151</v>
      </c>
      <c r="G89" s="16" t="s">
        <v>96</v>
      </c>
      <c r="H89" s="22">
        <v>450</v>
      </c>
      <c r="I89" s="23">
        <v>10</v>
      </c>
      <c r="J89" s="45">
        <f>H89+I89</f>
        <v>460</v>
      </c>
      <c r="K89" s="49"/>
      <c r="L89" s="48"/>
      <c r="M89" s="48"/>
    </row>
    <row r="90" spans="1:13" ht="12.95" customHeight="1">
      <c r="A90" s="137"/>
      <c r="B90" s="14" t="s">
        <v>111</v>
      </c>
      <c r="C90" s="11"/>
      <c r="D90" s="11"/>
      <c r="E90" s="11">
        <v>3412</v>
      </c>
      <c r="F90" s="11">
        <v>5154</v>
      </c>
      <c r="G90" s="16" t="s">
        <v>96</v>
      </c>
      <c r="H90" s="22">
        <v>310</v>
      </c>
      <c r="I90" s="23">
        <v>10</v>
      </c>
      <c r="J90" s="45">
        <f>H90+I90</f>
        <v>320</v>
      </c>
      <c r="K90" s="49"/>
      <c r="L90" s="48"/>
      <c r="M90" s="48"/>
    </row>
    <row r="91" spans="1:13" ht="12.95" customHeight="1">
      <c r="A91" s="137"/>
      <c r="B91" s="14" t="s">
        <v>112</v>
      </c>
      <c r="C91" s="11"/>
      <c r="D91" s="11"/>
      <c r="E91" s="11">
        <v>3429</v>
      </c>
      <c r="F91" s="11">
        <v>5169</v>
      </c>
      <c r="G91" s="16" t="s">
        <v>98</v>
      </c>
      <c r="H91" s="22">
        <v>1240</v>
      </c>
      <c r="I91" s="23">
        <v>20</v>
      </c>
      <c r="J91" s="45">
        <f>H91+I91</f>
        <v>1260</v>
      </c>
      <c r="K91" s="49"/>
      <c r="L91" s="48"/>
      <c r="M91" s="48"/>
    </row>
    <row r="92" spans="1:13" ht="12.95" customHeight="1">
      <c r="A92" s="137"/>
      <c r="B92" s="50" t="s">
        <v>113</v>
      </c>
      <c r="C92" s="11"/>
      <c r="D92" s="11"/>
      <c r="E92" s="11">
        <v>3429</v>
      </c>
      <c r="F92" s="11">
        <v>5151</v>
      </c>
      <c r="G92" s="16" t="s">
        <v>98</v>
      </c>
      <c r="H92" s="22">
        <v>120</v>
      </c>
      <c r="I92" s="23">
        <v>90</v>
      </c>
      <c r="J92" s="45">
        <f>H92+I92</f>
        <v>210</v>
      </c>
      <c r="K92" s="49"/>
      <c r="L92" s="48"/>
      <c r="M92" s="48"/>
    </row>
    <row r="93" spans="1:13" ht="12.95" customHeight="1">
      <c r="A93" s="137"/>
      <c r="B93" s="50" t="s">
        <v>114</v>
      </c>
      <c r="C93" s="11"/>
      <c r="D93" s="11"/>
      <c r="E93" s="11">
        <v>3412</v>
      </c>
      <c r="F93" s="11">
        <v>5169</v>
      </c>
      <c r="G93" s="16" t="s">
        <v>99</v>
      </c>
      <c r="H93" s="22">
        <v>2935</v>
      </c>
      <c r="I93" s="23">
        <v>-350</v>
      </c>
      <c r="J93" s="45">
        <f aca="true" t="shared" si="5" ref="J93:J100">H93+I93</f>
        <v>2585</v>
      </c>
      <c r="K93" s="49"/>
      <c r="L93" s="48"/>
      <c r="M93" s="48"/>
    </row>
    <row r="94" spans="1:13" ht="12.95" customHeight="1">
      <c r="A94" s="137"/>
      <c r="B94" s="50" t="s">
        <v>106</v>
      </c>
      <c r="C94" s="11"/>
      <c r="D94" s="11"/>
      <c r="E94" s="11">
        <v>3429</v>
      </c>
      <c r="F94" s="11">
        <v>5171</v>
      </c>
      <c r="G94" s="16" t="s">
        <v>98</v>
      </c>
      <c r="H94" s="22">
        <v>770</v>
      </c>
      <c r="I94" s="23">
        <v>250</v>
      </c>
      <c r="J94" s="45">
        <f t="shared" si="5"/>
        <v>1020</v>
      </c>
      <c r="K94" s="49"/>
      <c r="L94" s="48"/>
      <c r="M94" s="48"/>
    </row>
    <row r="95" spans="1:13" ht="12.95" customHeight="1">
      <c r="A95" s="137"/>
      <c r="B95" s="50" t="s">
        <v>105</v>
      </c>
      <c r="C95" s="11"/>
      <c r="D95" s="11"/>
      <c r="E95" s="11">
        <v>3412</v>
      </c>
      <c r="F95" s="11">
        <v>5171</v>
      </c>
      <c r="G95" s="16" t="s">
        <v>99</v>
      </c>
      <c r="H95" s="22">
        <v>550</v>
      </c>
      <c r="I95" s="23">
        <v>100</v>
      </c>
      <c r="J95" s="45">
        <f t="shared" si="5"/>
        <v>650</v>
      </c>
      <c r="K95" s="49"/>
      <c r="L95" s="48"/>
      <c r="M95" s="48"/>
    </row>
    <row r="96" spans="1:13" ht="12.95" customHeight="1">
      <c r="A96" s="137"/>
      <c r="B96" s="50" t="s">
        <v>104</v>
      </c>
      <c r="C96" s="11"/>
      <c r="D96" s="11"/>
      <c r="E96" s="11">
        <v>3412</v>
      </c>
      <c r="F96" s="11">
        <v>5169</v>
      </c>
      <c r="G96" s="16" t="s">
        <v>100</v>
      </c>
      <c r="H96" s="22">
        <v>925</v>
      </c>
      <c r="I96" s="23">
        <v>-50</v>
      </c>
      <c r="J96" s="116">
        <f t="shared" si="5"/>
        <v>875</v>
      </c>
      <c r="K96" s="49"/>
      <c r="L96" s="48"/>
      <c r="M96" s="48"/>
    </row>
    <row r="97" spans="1:13" ht="12.95" customHeight="1">
      <c r="A97" s="137"/>
      <c r="B97" s="50" t="s">
        <v>166</v>
      </c>
      <c r="C97" s="11"/>
      <c r="D97" s="11"/>
      <c r="E97" s="11">
        <v>3412</v>
      </c>
      <c r="F97" s="11">
        <v>5171</v>
      </c>
      <c r="G97" s="16" t="s">
        <v>100</v>
      </c>
      <c r="H97" s="22">
        <v>530</v>
      </c>
      <c r="I97" s="23">
        <v>50</v>
      </c>
      <c r="J97" s="116">
        <f t="shared" si="5"/>
        <v>580</v>
      </c>
      <c r="K97" s="49"/>
      <c r="L97" s="48"/>
      <c r="M97" s="48"/>
    </row>
    <row r="98" spans="1:13" ht="12.95" customHeight="1">
      <c r="A98" s="134" t="s">
        <v>143</v>
      </c>
      <c r="B98" s="44" t="s">
        <v>144</v>
      </c>
      <c r="C98" s="119"/>
      <c r="D98" s="119"/>
      <c r="E98" s="47" t="s">
        <v>132</v>
      </c>
      <c r="F98" s="39">
        <v>5171</v>
      </c>
      <c r="G98" s="47" t="s">
        <v>142</v>
      </c>
      <c r="H98" s="22">
        <v>114.7</v>
      </c>
      <c r="I98" s="23">
        <v>7.5</v>
      </c>
      <c r="J98" s="116">
        <f t="shared" si="5"/>
        <v>122.2</v>
      </c>
      <c r="K98" s="45">
        <f aca="true" t="shared" si="6" ref="K98:K101">H98+I98</f>
        <v>122.2</v>
      </c>
      <c r="L98" s="48"/>
      <c r="M98" s="48"/>
    </row>
    <row r="99" spans="1:13" ht="12.95" customHeight="1">
      <c r="A99" s="135"/>
      <c r="B99" s="54" t="s">
        <v>161</v>
      </c>
      <c r="C99" s="121" t="s">
        <v>81</v>
      </c>
      <c r="D99" s="120"/>
      <c r="E99" s="55" t="s">
        <v>145</v>
      </c>
      <c r="F99" s="56">
        <v>5137</v>
      </c>
      <c r="G99" s="55" t="s">
        <v>146</v>
      </c>
      <c r="H99" s="110">
        <v>0</v>
      </c>
      <c r="I99" s="111">
        <v>308</v>
      </c>
      <c r="J99" s="112">
        <f t="shared" si="5"/>
        <v>308</v>
      </c>
      <c r="K99" s="45">
        <f t="shared" si="6"/>
        <v>308</v>
      </c>
      <c r="L99" s="48"/>
      <c r="M99" s="48"/>
    </row>
    <row r="100" spans="1:13" ht="12.95" customHeight="1">
      <c r="A100" s="136"/>
      <c r="B100" s="44" t="s">
        <v>165</v>
      </c>
      <c r="C100" s="119"/>
      <c r="D100" s="119"/>
      <c r="E100" s="47" t="s">
        <v>149</v>
      </c>
      <c r="F100" s="39">
        <v>5171</v>
      </c>
      <c r="G100" s="47" t="s">
        <v>150</v>
      </c>
      <c r="H100" s="22">
        <v>20</v>
      </c>
      <c r="I100" s="23">
        <v>-20</v>
      </c>
      <c r="J100" s="116">
        <f t="shared" si="5"/>
        <v>0</v>
      </c>
      <c r="K100" s="45">
        <f t="shared" si="6"/>
        <v>0</v>
      </c>
      <c r="L100" s="48"/>
      <c r="M100" s="48"/>
    </row>
    <row r="101" spans="1:13" ht="12.95" customHeight="1">
      <c r="A101" s="134" t="s">
        <v>173</v>
      </c>
      <c r="B101" s="14" t="s">
        <v>174</v>
      </c>
      <c r="C101" s="11"/>
      <c r="D101" s="11"/>
      <c r="E101" s="11">
        <v>5512</v>
      </c>
      <c r="F101" s="11">
        <v>5131</v>
      </c>
      <c r="G101" s="16" t="s">
        <v>167</v>
      </c>
      <c r="H101" s="22">
        <v>5</v>
      </c>
      <c r="I101" s="23">
        <v>-5</v>
      </c>
      <c r="J101" s="45">
        <f>SUM(H101:I101)</f>
        <v>0</v>
      </c>
      <c r="K101" s="49">
        <f t="shared" si="6"/>
        <v>0</v>
      </c>
      <c r="L101" s="48"/>
      <c r="M101" s="48"/>
    </row>
    <row r="102" spans="1:13" ht="12.95" customHeight="1">
      <c r="A102" s="135"/>
      <c r="B102" s="14" t="s">
        <v>261</v>
      </c>
      <c r="C102" s="11"/>
      <c r="D102" s="11"/>
      <c r="E102" s="11">
        <v>5512</v>
      </c>
      <c r="F102" s="11">
        <v>5137</v>
      </c>
      <c r="G102" s="16" t="s">
        <v>167</v>
      </c>
      <c r="H102" s="22">
        <v>80</v>
      </c>
      <c r="I102" s="23">
        <v>-15</v>
      </c>
      <c r="J102" s="45">
        <f aca="true" t="shared" si="7" ref="J102:J113">SUM(H102:I102)</f>
        <v>65</v>
      </c>
      <c r="K102" s="49"/>
      <c r="L102" s="48"/>
      <c r="M102" s="48"/>
    </row>
    <row r="103" spans="1:13" ht="12.95" customHeight="1">
      <c r="A103" s="135"/>
      <c r="B103" s="14" t="s">
        <v>175</v>
      </c>
      <c r="C103" s="11"/>
      <c r="D103" s="11"/>
      <c r="E103" s="11">
        <v>5512</v>
      </c>
      <c r="F103" s="11">
        <v>5171</v>
      </c>
      <c r="G103" s="16" t="s">
        <v>167</v>
      </c>
      <c r="H103" s="22">
        <v>110</v>
      </c>
      <c r="I103" s="23">
        <v>-9</v>
      </c>
      <c r="J103" s="45">
        <f t="shared" si="7"/>
        <v>101</v>
      </c>
      <c r="K103" s="49"/>
      <c r="L103" s="48"/>
      <c r="M103" s="48"/>
    </row>
    <row r="104" spans="1:13" ht="12.95" customHeight="1">
      <c r="A104" s="135"/>
      <c r="B104" s="14" t="s">
        <v>176</v>
      </c>
      <c r="C104" s="11"/>
      <c r="D104" s="11"/>
      <c r="E104" s="11">
        <v>5512</v>
      </c>
      <c r="F104" s="11">
        <v>5173</v>
      </c>
      <c r="G104" s="16" t="s">
        <v>167</v>
      </c>
      <c r="H104" s="22">
        <v>5</v>
      </c>
      <c r="I104" s="23">
        <v>-5</v>
      </c>
      <c r="J104" s="45">
        <f t="shared" si="7"/>
        <v>0</v>
      </c>
      <c r="K104" s="49"/>
      <c r="L104" s="48"/>
      <c r="M104" s="48"/>
    </row>
    <row r="105" spans="1:13" ht="12.95" customHeight="1">
      <c r="A105" s="135"/>
      <c r="B105" s="14" t="s">
        <v>177</v>
      </c>
      <c r="C105" s="11"/>
      <c r="D105" s="11"/>
      <c r="E105" s="11">
        <v>5512</v>
      </c>
      <c r="F105" s="11">
        <v>5019</v>
      </c>
      <c r="G105" s="16" t="s">
        <v>168</v>
      </c>
      <c r="H105" s="22">
        <v>20</v>
      </c>
      <c r="I105" s="23">
        <v>-10</v>
      </c>
      <c r="J105" s="45">
        <f t="shared" si="7"/>
        <v>10</v>
      </c>
      <c r="K105" s="49"/>
      <c r="L105" s="48"/>
      <c r="M105" s="48"/>
    </row>
    <row r="106" spans="1:13" ht="12.95" customHeight="1">
      <c r="A106" s="135"/>
      <c r="B106" s="14" t="s">
        <v>178</v>
      </c>
      <c r="C106" s="11"/>
      <c r="D106" s="11"/>
      <c r="E106" s="11">
        <v>5512</v>
      </c>
      <c r="F106" s="11">
        <v>5039</v>
      </c>
      <c r="G106" s="16" t="s">
        <v>168</v>
      </c>
      <c r="H106" s="22">
        <v>15</v>
      </c>
      <c r="I106" s="23">
        <v>-10</v>
      </c>
      <c r="J106" s="45">
        <f t="shared" si="7"/>
        <v>5</v>
      </c>
      <c r="K106" s="49"/>
      <c r="L106" s="48"/>
      <c r="M106" s="48"/>
    </row>
    <row r="107" spans="1:13" ht="12.95" customHeight="1">
      <c r="A107" s="135"/>
      <c r="B107" s="14" t="s">
        <v>179</v>
      </c>
      <c r="C107" s="11"/>
      <c r="D107" s="11"/>
      <c r="E107" s="11">
        <v>5512</v>
      </c>
      <c r="F107" s="11">
        <v>5131</v>
      </c>
      <c r="G107" s="16" t="s">
        <v>168</v>
      </c>
      <c r="H107" s="22">
        <v>5</v>
      </c>
      <c r="I107" s="23">
        <v>-5</v>
      </c>
      <c r="J107" s="45">
        <f t="shared" si="7"/>
        <v>0</v>
      </c>
      <c r="K107" s="49"/>
      <c r="L107" s="48"/>
      <c r="M107" s="48"/>
    </row>
    <row r="108" spans="1:13" ht="12.95" customHeight="1">
      <c r="A108" s="135"/>
      <c r="B108" s="14" t="s">
        <v>180</v>
      </c>
      <c r="C108" s="11"/>
      <c r="D108" s="11"/>
      <c r="E108" s="11">
        <v>5512</v>
      </c>
      <c r="F108" s="11">
        <v>5162</v>
      </c>
      <c r="G108" s="16" t="s">
        <v>168</v>
      </c>
      <c r="H108" s="22">
        <v>20</v>
      </c>
      <c r="I108" s="23">
        <v>-18</v>
      </c>
      <c r="J108" s="45">
        <f t="shared" si="7"/>
        <v>2</v>
      </c>
      <c r="K108" s="49"/>
      <c r="L108" s="48"/>
      <c r="M108" s="48"/>
    </row>
    <row r="109" spans="1:13" ht="12.95" customHeight="1">
      <c r="A109" s="135"/>
      <c r="B109" s="14" t="s">
        <v>181</v>
      </c>
      <c r="C109" s="11"/>
      <c r="D109" s="11"/>
      <c r="E109" s="11">
        <v>5512</v>
      </c>
      <c r="F109" s="11">
        <v>5163</v>
      </c>
      <c r="G109" s="16" t="s">
        <v>168</v>
      </c>
      <c r="H109" s="22">
        <v>29</v>
      </c>
      <c r="I109" s="23">
        <v>-15</v>
      </c>
      <c r="J109" s="45">
        <f t="shared" si="7"/>
        <v>14</v>
      </c>
      <c r="K109" s="49"/>
      <c r="L109" s="48"/>
      <c r="M109" s="48"/>
    </row>
    <row r="110" spans="1:13" ht="12.95" customHeight="1">
      <c r="A110" s="135"/>
      <c r="B110" s="14" t="s">
        <v>182</v>
      </c>
      <c r="C110" s="11"/>
      <c r="D110" s="11"/>
      <c r="E110" s="11">
        <v>5512</v>
      </c>
      <c r="F110" s="11">
        <v>5173</v>
      </c>
      <c r="G110" s="16" t="s">
        <v>168</v>
      </c>
      <c r="H110" s="22">
        <v>10</v>
      </c>
      <c r="I110" s="23">
        <v>-10</v>
      </c>
      <c r="J110" s="45">
        <f t="shared" si="7"/>
        <v>0</v>
      </c>
      <c r="K110" s="49"/>
      <c r="L110" s="48"/>
      <c r="M110" s="48"/>
    </row>
    <row r="111" spans="1:13" ht="12.95" customHeight="1">
      <c r="A111" s="135"/>
      <c r="B111" s="14" t="s">
        <v>183</v>
      </c>
      <c r="C111" s="11"/>
      <c r="D111" s="11"/>
      <c r="E111" s="11">
        <v>5521</v>
      </c>
      <c r="F111" s="11">
        <v>5171</v>
      </c>
      <c r="G111" s="16" t="s">
        <v>169</v>
      </c>
      <c r="H111" s="22">
        <v>190</v>
      </c>
      <c r="I111" s="23">
        <v>-27</v>
      </c>
      <c r="J111" s="45">
        <f t="shared" si="7"/>
        <v>163</v>
      </c>
      <c r="K111" s="49"/>
      <c r="L111" s="48"/>
      <c r="M111" s="48"/>
    </row>
    <row r="112" spans="1:13" ht="12.95" customHeight="1">
      <c r="A112" s="135"/>
      <c r="B112" s="14" t="s">
        <v>184</v>
      </c>
      <c r="C112" s="11"/>
      <c r="D112" s="11"/>
      <c r="E112" s="11">
        <v>3399</v>
      </c>
      <c r="F112" s="11">
        <v>5492</v>
      </c>
      <c r="G112" s="16"/>
      <c r="H112" s="22">
        <v>50</v>
      </c>
      <c r="I112" s="23">
        <v>-40</v>
      </c>
      <c r="J112" s="45">
        <f t="shared" si="7"/>
        <v>10</v>
      </c>
      <c r="K112" s="49"/>
      <c r="L112" s="48"/>
      <c r="M112" s="48"/>
    </row>
    <row r="113" spans="1:13" ht="12.95" customHeight="1">
      <c r="A113" s="135"/>
      <c r="B113" s="14" t="s">
        <v>185</v>
      </c>
      <c r="C113" s="11"/>
      <c r="D113" s="11"/>
      <c r="E113" s="11">
        <v>3399</v>
      </c>
      <c r="F113" s="11">
        <v>5494</v>
      </c>
      <c r="G113" s="16"/>
      <c r="H113" s="22">
        <v>39</v>
      </c>
      <c r="I113" s="23">
        <v>-35</v>
      </c>
      <c r="J113" s="45">
        <f t="shared" si="7"/>
        <v>4</v>
      </c>
      <c r="K113" s="49"/>
      <c r="L113" s="48"/>
      <c r="M113" s="48"/>
    </row>
    <row r="114" spans="1:13" ht="12.95" customHeight="1">
      <c r="A114" s="135"/>
      <c r="B114" s="14" t="s">
        <v>186</v>
      </c>
      <c r="C114" s="11"/>
      <c r="D114" s="11"/>
      <c r="E114" s="11">
        <v>5512</v>
      </c>
      <c r="F114" s="11">
        <v>5019</v>
      </c>
      <c r="G114" s="16" t="s">
        <v>167</v>
      </c>
      <c r="H114" s="22">
        <v>45</v>
      </c>
      <c r="I114" s="23">
        <v>15</v>
      </c>
      <c r="J114" s="45">
        <f>H114+I114</f>
        <v>60</v>
      </c>
      <c r="K114" s="49"/>
      <c r="L114" s="48"/>
      <c r="M114" s="48"/>
    </row>
    <row r="115" spans="1:13" ht="12.95" customHeight="1">
      <c r="A115" s="135"/>
      <c r="B115" s="14" t="s">
        <v>187</v>
      </c>
      <c r="C115" s="11"/>
      <c r="D115" s="11"/>
      <c r="E115" s="11">
        <v>5512</v>
      </c>
      <c r="F115" s="11">
        <v>5021</v>
      </c>
      <c r="G115" s="16" t="s">
        <v>167</v>
      </c>
      <c r="H115" s="22">
        <v>88</v>
      </c>
      <c r="I115" s="23">
        <v>25</v>
      </c>
      <c r="J115" s="45">
        <f>SUM(H115+I115)</f>
        <v>113</v>
      </c>
      <c r="K115" s="49"/>
      <c r="L115" s="48"/>
      <c r="M115" s="48"/>
    </row>
    <row r="116" spans="1:13" ht="12.95" customHeight="1">
      <c r="A116" s="135"/>
      <c r="B116" s="14" t="s">
        <v>188</v>
      </c>
      <c r="C116" s="11"/>
      <c r="D116" s="11"/>
      <c r="E116" s="11">
        <v>5512</v>
      </c>
      <c r="F116" s="11">
        <v>5039</v>
      </c>
      <c r="G116" s="16" t="s">
        <v>167</v>
      </c>
      <c r="H116" s="22">
        <v>15</v>
      </c>
      <c r="I116" s="23">
        <v>4</v>
      </c>
      <c r="J116" s="45">
        <f>SUM(H116:I116)</f>
        <v>19</v>
      </c>
      <c r="K116" s="49"/>
      <c r="L116" s="48"/>
      <c r="M116" s="48"/>
    </row>
    <row r="117" spans="1:13" ht="12.95" customHeight="1">
      <c r="A117" s="135"/>
      <c r="B117" s="117" t="s">
        <v>189</v>
      </c>
      <c r="C117" s="12" t="s">
        <v>81</v>
      </c>
      <c r="D117" s="108"/>
      <c r="E117" s="108">
        <v>5512</v>
      </c>
      <c r="F117" s="108">
        <v>5042</v>
      </c>
      <c r="G117" s="109" t="s">
        <v>167</v>
      </c>
      <c r="H117" s="110">
        <v>0</v>
      </c>
      <c r="I117" s="111">
        <v>4</v>
      </c>
      <c r="J117" s="112">
        <f>H117+I117</f>
        <v>4</v>
      </c>
      <c r="K117" s="49"/>
      <c r="L117" s="48"/>
      <c r="M117" s="48"/>
    </row>
    <row r="118" spans="1:13" ht="12.95" customHeight="1">
      <c r="A118" s="135"/>
      <c r="B118" s="50" t="s">
        <v>190</v>
      </c>
      <c r="C118" s="11"/>
      <c r="D118" s="11"/>
      <c r="E118" s="11">
        <v>5512</v>
      </c>
      <c r="F118" s="11">
        <v>5132</v>
      </c>
      <c r="G118" s="16" t="s">
        <v>167</v>
      </c>
      <c r="H118" s="22">
        <v>170</v>
      </c>
      <c r="I118" s="23">
        <v>10</v>
      </c>
      <c r="J118" s="45">
        <f>SUM(H118+I118)</f>
        <v>180</v>
      </c>
      <c r="K118" s="49"/>
      <c r="L118" s="48"/>
      <c r="M118" s="48"/>
    </row>
    <row r="119" spans="1:13" ht="12.95" customHeight="1">
      <c r="A119" s="135"/>
      <c r="B119" s="14" t="s">
        <v>191</v>
      </c>
      <c r="C119" s="11"/>
      <c r="D119" s="11"/>
      <c r="E119" s="11">
        <v>5512</v>
      </c>
      <c r="F119" s="11">
        <v>5156</v>
      </c>
      <c r="G119" s="16" t="s">
        <v>167</v>
      </c>
      <c r="H119" s="22">
        <v>65</v>
      </c>
      <c r="I119" s="23">
        <v>10</v>
      </c>
      <c r="J119" s="45">
        <f aca="true" t="shared" si="8" ref="J119:J125">H119+I119</f>
        <v>75</v>
      </c>
      <c r="K119" s="49"/>
      <c r="L119" s="48"/>
      <c r="M119" s="48"/>
    </row>
    <row r="120" spans="1:13" ht="12.95" customHeight="1">
      <c r="A120" s="135"/>
      <c r="B120" s="14" t="s">
        <v>192</v>
      </c>
      <c r="C120" s="11"/>
      <c r="D120" s="11"/>
      <c r="E120" s="11">
        <v>5512</v>
      </c>
      <c r="F120" s="11">
        <v>5021</v>
      </c>
      <c r="G120" s="16" t="s">
        <v>168</v>
      </c>
      <c r="H120" s="22">
        <v>80</v>
      </c>
      <c r="I120" s="23">
        <v>15</v>
      </c>
      <c r="J120" s="45">
        <f>SUM(H120+I120)</f>
        <v>95</v>
      </c>
      <c r="K120" s="49"/>
      <c r="L120" s="48"/>
      <c r="M120" s="48"/>
    </row>
    <row r="121" spans="1:13" ht="12.95" customHeight="1">
      <c r="A121" s="135"/>
      <c r="B121" s="14" t="s">
        <v>193</v>
      </c>
      <c r="C121" s="11"/>
      <c r="D121" s="11"/>
      <c r="E121" s="11">
        <v>5512</v>
      </c>
      <c r="F121" s="11">
        <v>5132</v>
      </c>
      <c r="G121" s="16" t="s">
        <v>168</v>
      </c>
      <c r="H121" s="22">
        <v>50</v>
      </c>
      <c r="I121" s="23">
        <v>5</v>
      </c>
      <c r="J121" s="45">
        <f>SUM(H121+I121)</f>
        <v>55</v>
      </c>
      <c r="K121" s="49"/>
      <c r="L121" s="48"/>
      <c r="M121" s="48"/>
    </row>
    <row r="122" spans="1:13" ht="12.95" customHeight="1">
      <c r="A122" s="135"/>
      <c r="B122" s="117" t="s">
        <v>194</v>
      </c>
      <c r="C122" s="12" t="s">
        <v>81</v>
      </c>
      <c r="D122" s="108"/>
      <c r="E122" s="108">
        <v>5512</v>
      </c>
      <c r="F122" s="108">
        <v>5042</v>
      </c>
      <c r="G122" s="109" t="s">
        <v>168</v>
      </c>
      <c r="H122" s="110">
        <v>0</v>
      </c>
      <c r="I122" s="111">
        <v>4</v>
      </c>
      <c r="J122" s="112">
        <f>SUM(H122+I122)</f>
        <v>4</v>
      </c>
      <c r="K122" s="49"/>
      <c r="L122" s="48"/>
      <c r="M122" s="48"/>
    </row>
    <row r="123" spans="1:13" ht="12.95" customHeight="1">
      <c r="A123" s="135"/>
      <c r="B123" s="14" t="s">
        <v>195</v>
      </c>
      <c r="C123" s="11"/>
      <c r="D123" s="11"/>
      <c r="E123" s="11">
        <v>5512</v>
      </c>
      <c r="F123" s="11">
        <v>5137</v>
      </c>
      <c r="G123" s="16" t="s">
        <v>168</v>
      </c>
      <c r="H123" s="22">
        <v>50</v>
      </c>
      <c r="I123" s="23">
        <v>15</v>
      </c>
      <c r="J123" s="45">
        <f t="shared" si="8"/>
        <v>65</v>
      </c>
      <c r="K123" s="49"/>
      <c r="L123" s="48"/>
      <c r="M123" s="48"/>
    </row>
    <row r="124" spans="1:13" ht="12.95" customHeight="1">
      <c r="A124" s="135"/>
      <c r="B124" s="14" t="s">
        <v>196</v>
      </c>
      <c r="C124" s="11"/>
      <c r="D124" s="11"/>
      <c r="E124" s="11">
        <v>5512</v>
      </c>
      <c r="F124" s="11">
        <v>5156</v>
      </c>
      <c r="G124" s="16" t="s">
        <v>168</v>
      </c>
      <c r="H124" s="22">
        <v>45</v>
      </c>
      <c r="I124" s="23">
        <v>10</v>
      </c>
      <c r="J124" s="45">
        <f t="shared" si="8"/>
        <v>55</v>
      </c>
      <c r="K124" s="49"/>
      <c r="L124" s="48"/>
      <c r="M124" s="48"/>
    </row>
    <row r="125" spans="1:13" ht="12.95" customHeight="1">
      <c r="A125" s="135"/>
      <c r="B125" s="14" t="s">
        <v>197</v>
      </c>
      <c r="C125" s="11"/>
      <c r="D125" s="11"/>
      <c r="E125" s="11">
        <v>5512</v>
      </c>
      <c r="F125" s="11">
        <v>5171</v>
      </c>
      <c r="G125" s="16" t="s">
        <v>168</v>
      </c>
      <c r="H125" s="22">
        <v>70</v>
      </c>
      <c r="I125" s="23">
        <v>35</v>
      </c>
      <c r="J125" s="45">
        <f t="shared" si="8"/>
        <v>105</v>
      </c>
      <c r="K125" s="49"/>
      <c r="L125" s="48"/>
      <c r="M125" s="48"/>
    </row>
    <row r="126" spans="1:13" ht="12.95" customHeight="1">
      <c r="A126" s="136"/>
      <c r="B126" s="14" t="s">
        <v>198</v>
      </c>
      <c r="C126" s="11"/>
      <c r="D126" s="11"/>
      <c r="E126" s="11">
        <v>5512</v>
      </c>
      <c r="F126" s="11">
        <v>5139</v>
      </c>
      <c r="G126" s="16" t="s">
        <v>167</v>
      </c>
      <c r="H126" s="22">
        <v>20</v>
      </c>
      <c r="I126" s="23">
        <v>25</v>
      </c>
      <c r="J126" s="45">
        <f>SUM(H126+I126)</f>
        <v>45</v>
      </c>
      <c r="K126" s="49"/>
      <c r="L126" s="48"/>
      <c r="M126" s="48"/>
    </row>
    <row r="127" spans="1:13" ht="12.95" customHeight="1">
      <c r="A127" s="137" t="s">
        <v>217</v>
      </c>
      <c r="B127" s="127" t="s">
        <v>200</v>
      </c>
      <c r="C127" s="11"/>
      <c r="D127" s="11"/>
      <c r="E127" s="11" t="s">
        <v>218</v>
      </c>
      <c r="F127" s="11" t="s">
        <v>219</v>
      </c>
      <c r="G127" s="11" t="s">
        <v>220</v>
      </c>
      <c r="H127" s="22">
        <v>103.82</v>
      </c>
      <c r="I127" s="23">
        <v>-50</v>
      </c>
      <c r="J127" s="45">
        <f aca="true" t="shared" si="9" ref="J127:J145">SUM(H127+I127)</f>
        <v>53.81999999999999</v>
      </c>
      <c r="K127" s="122"/>
      <c r="L127" s="48"/>
      <c r="M127" s="48"/>
    </row>
    <row r="128" spans="1:13" ht="12.95" customHeight="1">
      <c r="A128" s="137"/>
      <c r="B128" s="127" t="s">
        <v>201</v>
      </c>
      <c r="C128" s="11"/>
      <c r="D128" s="11"/>
      <c r="E128" s="11" t="s">
        <v>153</v>
      </c>
      <c r="F128" s="11" t="s">
        <v>219</v>
      </c>
      <c r="G128" s="11" t="s">
        <v>220</v>
      </c>
      <c r="H128" s="22">
        <v>7077.46</v>
      </c>
      <c r="I128" s="23">
        <v>-250</v>
      </c>
      <c r="J128" s="45">
        <f t="shared" si="9"/>
        <v>6827.46</v>
      </c>
      <c r="K128" s="122"/>
      <c r="L128" s="48"/>
      <c r="M128" s="48"/>
    </row>
    <row r="129" spans="1:13" ht="12.95" customHeight="1">
      <c r="A129" s="137"/>
      <c r="B129" s="127" t="s">
        <v>202</v>
      </c>
      <c r="C129" s="11"/>
      <c r="D129" s="11"/>
      <c r="E129" s="11" t="s">
        <v>153</v>
      </c>
      <c r="F129" s="11" t="s">
        <v>221</v>
      </c>
      <c r="G129" s="11" t="s">
        <v>220</v>
      </c>
      <c r="H129" s="22">
        <v>1534.33</v>
      </c>
      <c r="I129" s="23">
        <v>-100</v>
      </c>
      <c r="J129" s="45">
        <f t="shared" si="9"/>
        <v>1434.33</v>
      </c>
      <c r="K129" s="122"/>
      <c r="L129" s="48"/>
      <c r="M129" s="48"/>
    </row>
    <row r="130" spans="1:13" ht="12.95" customHeight="1">
      <c r="A130" s="137"/>
      <c r="B130" s="127" t="s">
        <v>203</v>
      </c>
      <c r="C130" s="11"/>
      <c r="D130" s="11"/>
      <c r="E130" s="11" t="s">
        <v>132</v>
      </c>
      <c r="F130" s="11" t="s">
        <v>219</v>
      </c>
      <c r="G130" s="11" t="s">
        <v>220</v>
      </c>
      <c r="H130" s="22">
        <v>1206.8</v>
      </c>
      <c r="I130" s="23">
        <v>-550</v>
      </c>
      <c r="J130" s="45">
        <f t="shared" si="9"/>
        <v>656.8</v>
      </c>
      <c r="K130" s="122"/>
      <c r="L130" s="48"/>
      <c r="M130" s="48"/>
    </row>
    <row r="131" spans="1:13" ht="12.95" customHeight="1">
      <c r="A131" s="137"/>
      <c r="B131" s="127" t="s">
        <v>204</v>
      </c>
      <c r="C131" s="11"/>
      <c r="D131" s="11"/>
      <c r="E131" s="11" t="s">
        <v>222</v>
      </c>
      <c r="F131" s="11" t="s">
        <v>221</v>
      </c>
      <c r="G131" s="11" t="s">
        <v>220</v>
      </c>
      <c r="H131" s="22">
        <v>727.22</v>
      </c>
      <c r="I131" s="23">
        <v>100</v>
      </c>
      <c r="J131" s="45">
        <f t="shared" si="9"/>
        <v>827.22</v>
      </c>
      <c r="K131" s="122"/>
      <c r="L131" s="48"/>
      <c r="M131" s="48"/>
    </row>
    <row r="132" spans="1:13" ht="12.95" customHeight="1">
      <c r="A132" s="137"/>
      <c r="B132" s="128" t="s">
        <v>205</v>
      </c>
      <c r="C132" s="11"/>
      <c r="D132" s="11"/>
      <c r="E132" s="11" t="s">
        <v>223</v>
      </c>
      <c r="F132" s="11" t="s">
        <v>221</v>
      </c>
      <c r="G132" s="11" t="s">
        <v>220</v>
      </c>
      <c r="H132" s="22">
        <v>375</v>
      </c>
      <c r="I132" s="23">
        <v>-150</v>
      </c>
      <c r="J132" s="45">
        <f t="shared" si="9"/>
        <v>225</v>
      </c>
      <c r="K132" s="122"/>
      <c r="L132" s="48"/>
      <c r="M132" s="48"/>
    </row>
    <row r="133" spans="1:13" ht="12.95" customHeight="1">
      <c r="A133" s="137"/>
      <c r="B133" s="128" t="s">
        <v>206</v>
      </c>
      <c r="C133" s="11"/>
      <c r="D133" s="11"/>
      <c r="E133" s="11" t="s">
        <v>224</v>
      </c>
      <c r="F133" s="11" t="s">
        <v>221</v>
      </c>
      <c r="G133" s="11" t="s">
        <v>220</v>
      </c>
      <c r="H133" s="22">
        <v>760.75</v>
      </c>
      <c r="I133" s="23">
        <v>100</v>
      </c>
      <c r="J133" s="45">
        <f t="shared" si="9"/>
        <v>860.75</v>
      </c>
      <c r="K133" s="122"/>
      <c r="L133" s="48"/>
      <c r="M133" s="48"/>
    </row>
    <row r="134" spans="1:13" ht="12.95" customHeight="1">
      <c r="A134" s="137"/>
      <c r="B134" s="127" t="s">
        <v>207</v>
      </c>
      <c r="C134" s="11"/>
      <c r="D134" s="11"/>
      <c r="E134" s="11" t="s">
        <v>225</v>
      </c>
      <c r="F134" s="11" t="s">
        <v>226</v>
      </c>
      <c r="G134" s="11" t="s">
        <v>220</v>
      </c>
      <c r="H134" s="22">
        <v>3790</v>
      </c>
      <c r="I134" s="23">
        <v>-150</v>
      </c>
      <c r="J134" s="45">
        <f t="shared" si="9"/>
        <v>3640</v>
      </c>
      <c r="K134" s="122"/>
      <c r="L134" s="48"/>
      <c r="M134" s="48"/>
    </row>
    <row r="135" spans="1:13" ht="12.95" customHeight="1">
      <c r="A135" s="137"/>
      <c r="B135" s="127" t="s">
        <v>208</v>
      </c>
      <c r="C135" s="11"/>
      <c r="D135" s="11"/>
      <c r="E135" s="11" t="s">
        <v>225</v>
      </c>
      <c r="F135" s="11" t="s">
        <v>221</v>
      </c>
      <c r="G135" s="11" t="s">
        <v>220</v>
      </c>
      <c r="H135" s="22">
        <v>2511.29</v>
      </c>
      <c r="I135" s="23">
        <v>150</v>
      </c>
      <c r="J135" s="45">
        <f t="shared" si="9"/>
        <v>2661.29</v>
      </c>
      <c r="K135" s="122"/>
      <c r="L135" s="48"/>
      <c r="M135" s="48"/>
    </row>
    <row r="136" spans="1:13" ht="12.95" customHeight="1">
      <c r="A136" s="137"/>
      <c r="B136" s="127" t="s">
        <v>209</v>
      </c>
      <c r="C136" s="11"/>
      <c r="D136" s="11"/>
      <c r="E136" s="11" t="s">
        <v>151</v>
      </c>
      <c r="F136" s="11" t="s">
        <v>219</v>
      </c>
      <c r="G136" s="11" t="s">
        <v>220</v>
      </c>
      <c r="H136" s="22">
        <v>913.3</v>
      </c>
      <c r="I136" s="23">
        <v>-20</v>
      </c>
      <c r="J136" s="45">
        <f t="shared" si="9"/>
        <v>893.3</v>
      </c>
      <c r="K136" s="122"/>
      <c r="L136" s="48"/>
      <c r="M136" s="48"/>
    </row>
    <row r="137" spans="1:13" ht="12.95" customHeight="1">
      <c r="A137" s="137"/>
      <c r="B137" s="129" t="s">
        <v>233</v>
      </c>
      <c r="C137" s="12" t="s">
        <v>81</v>
      </c>
      <c r="D137" s="108"/>
      <c r="E137" s="108">
        <v>3632</v>
      </c>
      <c r="F137" s="108">
        <v>5137</v>
      </c>
      <c r="G137" s="108" t="s">
        <v>220</v>
      </c>
      <c r="H137" s="110">
        <v>0</v>
      </c>
      <c r="I137" s="111">
        <v>20</v>
      </c>
      <c r="J137" s="112">
        <f t="shared" si="9"/>
        <v>20</v>
      </c>
      <c r="K137" s="122"/>
      <c r="L137" s="48"/>
      <c r="M137" s="48"/>
    </row>
    <row r="138" spans="1:13" ht="12.95" customHeight="1">
      <c r="A138" s="137"/>
      <c r="B138" s="127" t="s">
        <v>210</v>
      </c>
      <c r="C138" s="11"/>
      <c r="D138" s="11"/>
      <c r="E138" s="11" t="s">
        <v>227</v>
      </c>
      <c r="F138" s="11" t="s">
        <v>219</v>
      </c>
      <c r="G138" s="11" t="s">
        <v>220</v>
      </c>
      <c r="H138" s="22">
        <v>563.13</v>
      </c>
      <c r="I138" s="23">
        <v>100</v>
      </c>
      <c r="J138" s="45">
        <f t="shared" si="9"/>
        <v>663.13</v>
      </c>
      <c r="K138" s="122"/>
      <c r="L138" s="48"/>
      <c r="M138" s="48"/>
    </row>
    <row r="139" spans="1:13" ht="12.95" customHeight="1">
      <c r="A139" s="137"/>
      <c r="B139" s="127" t="s">
        <v>211</v>
      </c>
      <c r="C139" s="11"/>
      <c r="D139" s="11"/>
      <c r="E139" s="11" t="s">
        <v>228</v>
      </c>
      <c r="F139" s="11" t="s">
        <v>219</v>
      </c>
      <c r="G139" s="11" t="s">
        <v>220</v>
      </c>
      <c r="H139" s="22">
        <v>12528.39</v>
      </c>
      <c r="I139" s="23">
        <v>200</v>
      </c>
      <c r="J139" s="45">
        <f t="shared" si="9"/>
        <v>12728.39</v>
      </c>
      <c r="K139" s="122"/>
      <c r="L139" s="48"/>
      <c r="M139" s="48"/>
    </row>
    <row r="140" spans="1:13" ht="12.95" customHeight="1">
      <c r="A140" s="137"/>
      <c r="B140" s="127" t="s">
        <v>212</v>
      </c>
      <c r="C140" s="11"/>
      <c r="D140" s="11"/>
      <c r="E140" s="11" t="s">
        <v>229</v>
      </c>
      <c r="F140" s="11" t="s">
        <v>219</v>
      </c>
      <c r="G140" s="11" t="s">
        <v>220</v>
      </c>
      <c r="H140" s="22">
        <v>460</v>
      </c>
      <c r="I140" s="23">
        <v>100</v>
      </c>
      <c r="J140" s="45">
        <f t="shared" si="9"/>
        <v>560</v>
      </c>
      <c r="K140" s="122"/>
      <c r="L140" s="48"/>
      <c r="M140" s="48"/>
    </row>
    <row r="141" spans="1:13" ht="12.95" customHeight="1">
      <c r="A141" s="137"/>
      <c r="B141" s="127" t="s">
        <v>213</v>
      </c>
      <c r="C141" s="11"/>
      <c r="D141" s="11"/>
      <c r="E141" s="11" t="s">
        <v>230</v>
      </c>
      <c r="F141" s="11" t="s">
        <v>219</v>
      </c>
      <c r="G141" s="11" t="s">
        <v>220</v>
      </c>
      <c r="H141" s="22">
        <v>100</v>
      </c>
      <c r="I141" s="23">
        <v>60</v>
      </c>
      <c r="J141" s="45">
        <f t="shared" si="9"/>
        <v>160</v>
      </c>
      <c r="K141" s="122"/>
      <c r="L141" s="48"/>
      <c r="M141" s="48"/>
    </row>
    <row r="142" spans="1:13" ht="12.95" customHeight="1">
      <c r="A142" s="137"/>
      <c r="B142" s="127" t="s">
        <v>214</v>
      </c>
      <c r="C142" s="11"/>
      <c r="D142" s="11"/>
      <c r="E142" s="11" t="s">
        <v>231</v>
      </c>
      <c r="F142" s="11" t="s">
        <v>219</v>
      </c>
      <c r="G142" s="11" t="s">
        <v>220</v>
      </c>
      <c r="H142" s="22">
        <v>6719.87</v>
      </c>
      <c r="I142" s="23">
        <v>-280</v>
      </c>
      <c r="J142" s="45">
        <f t="shared" si="9"/>
        <v>6439.87</v>
      </c>
      <c r="K142" s="122"/>
      <c r="L142" s="48"/>
      <c r="M142" s="48"/>
    </row>
    <row r="143" spans="1:13" ht="12.95" customHeight="1">
      <c r="A143" s="137"/>
      <c r="B143" s="127" t="s">
        <v>215</v>
      </c>
      <c r="C143" s="11"/>
      <c r="D143" s="11"/>
      <c r="E143" s="11" t="s">
        <v>231</v>
      </c>
      <c r="F143" s="11" t="s">
        <v>221</v>
      </c>
      <c r="G143" s="11" t="s">
        <v>220</v>
      </c>
      <c r="H143" s="22">
        <v>120</v>
      </c>
      <c r="I143" s="23">
        <v>120</v>
      </c>
      <c r="J143" s="45">
        <f t="shared" si="9"/>
        <v>240</v>
      </c>
      <c r="K143" s="122"/>
      <c r="L143" s="48"/>
      <c r="M143" s="48"/>
    </row>
    <row r="144" spans="1:13" ht="12.95" customHeight="1">
      <c r="A144" s="137"/>
      <c r="B144" s="127" t="s">
        <v>216</v>
      </c>
      <c r="C144" s="11"/>
      <c r="D144" s="11"/>
      <c r="E144" s="11" t="s">
        <v>232</v>
      </c>
      <c r="F144" s="11" t="s">
        <v>221</v>
      </c>
      <c r="G144" s="11" t="s">
        <v>220</v>
      </c>
      <c r="H144" s="22">
        <v>14368.34</v>
      </c>
      <c r="I144" s="23">
        <v>200</v>
      </c>
      <c r="J144" s="45">
        <f t="shared" si="9"/>
        <v>14568.34</v>
      </c>
      <c r="K144" s="122"/>
      <c r="L144" s="48"/>
      <c r="M144" s="48"/>
    </row>
    <row r="145" spans="1:13" ht="12.95" customHeight="1">
      <c r="A145" s="130" t="s">
        <v>252</v>
      </c>
      <c r="B145" s="127" t="s">
        <v>253</v>
      </c>
      <c r="C145" s="11"/>
      <c r="D145" s="11"/>
      <c r="E145" s="11">
        <v>3111</v>
      </c>
      <c r="F145" s="11">
        <v>5331</v>
      </c>
      <c r="G145" s="16" t="s">
        <v>262</v>
      </c>
      <c r="H145" s="22">
        <v>9834</v>
      </c>
      <c r="I145" s="23">
        <v>89</v>
      </c>
      <c r="J145" s="45">
        <f t="shared" si="9"/>
        <v>9923</v>
      </c>
      <c r="K145" s="122"/>
      <c r="L145" s="48"/>
      <c r="M145" s="48"/>
    </row>
    <row r="146" spans="1:10" ht="12.95" customHeight="1">
      <c r="A146" s="30"/>
      <c r="B146" s="35"/>
      <c r="C146" s="36"/>
      <c r="D146" s="36"/>
      <c r="E146" s="146" t="s">
        <v>25</v>
      </c>
      <c r="F146" s="147"/>
      <c r="G146" s="148"/>
      <c r="H146" s="131">
        <f>SUM(H36:H145)</f>
        <v>89558.1</v>
      </c>
      <c r="I146" s="131">
        <f aca="true" t="shared" si="10" ref="I146:J146">SUM(I36:I145)</f>
        <v>5942.9</v>
      </c>
      <c r="J146" s="131">
        <f t="shared" si="10"/>
        <v>95501</v>
      </c>
    </row>
    <row r="147" spans="1:10" ht="12.95" customHeight="1">
      <c r="A147" s="52" t="s">
        <v>26</v>
      </c>
      <c r="B147" s="35"/>
      <c r="C147" s="36"/>
      <c r="D147" s="36"/>
      <c r="E147" s="37"/>
      <c r="F147" s="35"/>
      <c r="G147" s="35"/>
      <c r="H147" s="38"/>
      <c r="I147" s="38"/>
      <c r="J147" s="53"/>
    </row>
    <row r="148" spans="1:11" ht="12.95" customHeight="1">
      <c r="A148" s="145" t="s">
        <v>13</v>
      </c>
      <c r="B148" s="44" t="s">
        <v>170</v>
      </c>
      <c r="C148" s="119"/>
      <c r="D148" s="119"/>
      <c r="E148" s="47" t="s">
        <v>132</v>
      </c>
      <c r="F148" s="39">
        <v>6121</v>
      </c>
      <c r="G148" s="47" t="s">
        <v>133</v>
      </c>
      <c r="H148" s="22">
        <v>100</v>
      </c>
      <c r="I148" s="23">
        <v>-75.5</v>
      </c>
      <c r="J148" s="45">
        <f aca="true" t="shared" si="11" ref="J148:J159">H148+I148</f>
        <v>24.5</v>
      </c>
      <c r="K148" s="45">
        <f aca="true" t="shared" si="12" ref="K148:K153">I148+J148</f>
        <v>-51</v>
      </c>
    </row>
    <row r="149" spans="1:11" ht="12.95" customHeight="1">
      <c r="A149" s="145"/>
      <c r="B149" s="44" t="s">
        <v>156</v>
      </c>
      <c r="C149" s="119"/>
      <c r="D149" s="119"/>
      <c r="E149" s="47" t="s">
        <v>134</v>
      </c>
      <c r="F149" s="39">
        <v>6121</v>
      </c>
      <c r="G149" s="47" t="s">
        <v>135</v>
      </c>
      <c r="H149" s="22">
        <v>150</v>
      </c>
      <c r="I149" s="23">
        <v>-25</v>
      </c>
      <c r="J149" s="45">
        <f t="shared" si="11"/>
        <v>125</v>
      </c>
      <c r="K149" s="45">
        <f t="shared" si="12"/>
        <v>100</v>
      </c>
    </row>
    <row r="150" spans="1:14" ht="12.95" customHeight="1">
      <c r="A150" s="145"/>
      <c r="B150" s="44" t="s">
        <v>157</v>
      </c>
      <c r="C150" s="119"/>
      <c r="D150" s="119"/>
      <c r="E150" s="47" t="s">
        <v>136</v>
      </c>
      <c r="F150" s="39">
        <v>6121</v>
      </c>
      <c r="G150" s="47" t="s">
        <v>137</v>
      </c>
      <c r="H150" s="22">
        <v>4581</v>
      </c>
      <c r="I150" s="23">
        <v>-18</v>
      </c>
      <c r="J150" s="45">
        <f t="shared" si="11"/>
        <v>4563</v>
      </c>
      <c r="K150" s="45">
        <f t="shared" si="12"/>
        <v>4545</v>
      </c>
      <c r="N150" s="57"/>
    </row>
    <row r="151" spans="1:14" ht="12.95" customHeight="1">
      <c r="A151" s="145"/>
      <c r="B151" s="44" t="s">
        <v>158</v>
      </c>
      <c r="C151" s="119"/>
      <c r="D151" s="119"/>
      <c r="E151" s="47" t="s">
        <v>134</v>
      </c>
      <c r="F151" s="39">
        <v>6121</v>
      </c>
      <c r="G151" s="47" t="s">
        <v>138</v>
      </c>
      <c r="H151" s="22">
        <v>158</v>
      </c>
      <c r="I151" s="23">
        <v>49</v>
      </c>
      <c r="J151" s="45">
        <f t="shared" si="11"/>
        <v>207</v>
      </c>
      <c r="K151" s="45">
        <f t="shared" si="12"/>
        <v>256</v>
      </c>
      <c r="N151" s="57"/>
    </row>
    <row r="152" spans="1:14" ht="12.95" customHeight="1">
      <c r="A152" s="145"/>
      <c r="B152" s="44" t="s">
        <v>159</v>
      </c>
      <c r="C152" s="119"/>
      <c r="D152" s="119"/>
      <c r="E152" s="47" t="s">
        <v>134</v>
      </c>
      <c r="F152" s="39">
        <v>6121</v>
      </c>
      <c r="G152" s="47" t="s">
        <v>139</v>
      </c>
      <c r="H152" s="22">
        <v>142</v>
      </c>
      <c r="I152" s="23">
        <v>40</v>
      </c>
      <c r="J152" s="45">
        <f t="shared" si="11"/>
        <v>182</v>
      </c>
      <c r="K152" s="45">
        <f t="shared" si="12"/>
        <v>222</v>
      </c>
      <c r="N152" s="57"/>
    </row>
    <row r="153" spans="1:14" ht="12.95" customHeight="1">
      <c r="A153" s="145"/>
      <c r="B153" s="44" t="s">
        <v>160</v>
      </c>
      <c r="C153" s="119"/>
      <c r="D153" s="119"/>
      <c r="E153" s="47" t="s">
        <v>140</v>
      </c>
      <c r="F153" s="39">
        <v>6121</v>
      </c>
      <c r="G153" s="47" t="s">
        <v>141</v>
      </c>
      <c r="H153" s="22">
        <v>247</v>
      </c>
      <c r="I153" s="23">
        <v>22</v>
      </c>
      <c r="J153" s="45">
        <f t="shared" si="11"/>
        <v>269</v>
      </c>
      <c r="K153" s="45">
        <f t="shared" si="12"/>
        <v>291</v>
      </c>
      <c r="N153" s="57"/>
    </row>
    <row r="154" spans="1:14" ht="12.95" customHeight="1">
      <c r="A154" s="145"/>
      <c r="B154" s="44" t="s">
        <v>161</v>
      </c>
      <c r="C154" s="119"/>
      <c r="D154" s="119"/>
      <c r="E154" s="47" t="s">
        <v>145</v>
      </c>
      <c r="F154" s="39">
        <v>6121</v>
      </c>
      <c r="G154" s="47" t="s">
        <v>146</v>
      </c>
      <c r="H154" s="22">
        <v>9980</v>
      </c>
      <c r="I154" s="23">
        <v>-457</v>
      </c>
      <c r="J154" s="45">
        <f t="shared" si="11"/>
        <v>9523</v>
      </c>
      <c r="K154" s="45">
        <f aca="true" t="shared" si="13" ref="K154:K159">H154+I154</f>
        <v>9523</v>
      </c>
      <c r="N154" s="57"/>
    </row>
    <row r="155" spans="1:14" ht="12.95" customHeight="1">
      <c r="A155" s="145"/>
      <c r="B155" s="54" t="s">
        <v>161</v>
      </c>
      <c r="C155" s="121" t="s">
        <v>81</v>
      </c>
      <c r="D155" s="120"/>
      <c r="E155" s="55" t="s">
        <v>145</v>
      </c>
      <c r="F155" s="56">
        <v>6122</v>
      </c>
      <c r="G155" s="55" t="s">
        <v>146</v>
      </c>
      <c r="H155" s="110">
        <v>0</v>
      </c>
      <c r="I155" s="111">
        <v>149</v>
      </c>
      <c r="J155" s="112">
        <f t="shared" si="11"/>
        <v>149</v>
      </c>
      <c r="K155" s="45">
        <f t="shared" si="13"/>
        <v>149</v>
      </c>
      <c r="N155" s="57"/>
    </row>
    <row r="156" spans="1:14" ht="12.95" customHeight="1">
      <c r="A156" s="145"/>
      <c r="B156" s="44" t="s">
        <v>162</v>
      </c>
      <c r="C156" s="119"/>
      <c r="D156" s="119"/>
      <c r="E156" s="47" t="s">
        <v>147</v>
      </c>
      <c r="F156" s="39">
        <v>6121</v>
      </c>
      <c r="G156" s="47" t="s">
        <v>148</v>
      </c>
      <c r="H156" s="22">
        <v>218</v>
      </c>
      <c r="I156" s="23">
        <v>-57</v>
      </c>
      <c r="J156" s="45">
        <f t="shared" si="11"/>
        <v>161</v>
      </c>
      <c r="K156" s="45">
        <f t="shared" si="13"/>
        <v>161</v>
      </c>
      <c r="N156" s="57"/>
    </row>
    <row r="157" spans="1:14" ht="12.95" customHeight="1">
      <c r="A157" s="145"/>
      <c r="B157" s="44" t="s">
        <v>171</v>
      </c>
      <c r="C157" s="119"/>
      <c r="D157" s="119"/>
      <c r="E157" s="47" t="s">
        <v>151</v>
      </c>
      <c r="F157" s="39">
        <v>6121</v>
      </c>
      <c r="G157" s="47" t="s">
        <v>152</v>
      </c>
      <c r="H157" s="22">
        <v>1764</v>
      </c>
      <c r="I157" s="23">
        <v>-90</v>
      </c>
      <c r="J157" s="45">
        <f t="shared" si="11"/>
        <v>1674</v>
      </c>
      <c r="K157" s="45">
        <f t="shared" si="13"/>
        <v>1674</v>
      </c>
      <c r="N157" s="57"/>
    </row>
    <row r="158" spans="1:14" ht="12.95" customHeight="1">
      <c r="A158" s="145"/>
      <c r="B158" s="54" t="s">
        <v>163</v>
      </c>
      <c r="C158" s="121" t="s">
        <v>81</v>
      </c>
      <c r="D158" s="120"/>
      <c r="E158" s="55" t="s">
        <v>153</v>
      </c>
      <c r="F158" s="56">
        <v>6121</v>
      </c>
      <c r="G158" s="55" t="s">
        <v>154</v>
      </c>
      <c r="H158" s="110">
        <v>0</v>
      </c>
      <c r="I158" s="111">
        <v>21</v>
      </c>
      <c r="J158" s="112">
        <f t="shared" si="11"/>
        <v>21</v>
      </c>
      <c r="K158" s="45">
        <f t="shared" si="13"/>
        <v>21</v>
      </c>
      <c r="N158" s="57"/>
    </row>
    <row r="159" spans="1:14" ht="12.95" customHeight="1">
      <c r="A159" s="145"/>
      <c r="B159" s="44" t="s">
        <v>164</v>
      </c>
      <c r="C159" s="119"/>
      <c r="D159" s="119"/>
      <c r="E159" s="47" t="s">
        <v>145</v>
      </c>
      <c r="F159" s="39">
        <v>6121</v>
      </c>
      <c r="G159" s="47" t="s">
        <v>155</v>
      </c>
      <c r="H159" s="22">
        <v>1248</v>
      </c>
      <c r="I159" s="23">
        <v>146</v>
      </c>
      <c r="J159" s="45">
        <f t="shared" si="11"/>
        <v>1394</v>
      </c>
      <c r="K159" s="45">
        <f t="shared" si="13"/>
        <v>1394</v>
      </c>
      <c r="N159" s="57"/>
    </row>
    <row r="160" spans="1:14" ht="12.95" customHeight="1">
      <c r="A160" s="123" t="s">
        <v>14</v>
      </c>
      <c r="B160" s="14" t="s">
        <v>172</v>
      </c>
      <c r="C160" s="11"/>
      <c r="D160" s="11"/>
      <c r="E160" s="11">
        <v>5512</v>
      </c>
      <c r="F160" s="11">
        <v>6123</v>
      </c>
      <c r="G160" s="16" t="s">
        <v>167</v>
      </c>
      <c r="H160" s="22">
        <v>900</v>
      </c>
      <c r="I160" s="23">
        <v>27</v>
      </c>
      <c r="J160" s="45">
        <f>SUM(H160+I160)</f>
        <v>927</v>
      </c>
      <c r="K160" s="122"/>
      <c r="N160" s="57"/>
    </row>
    <row r="161" spans="1:14" ht="12.95" customHeight="1">
      <c r="A161" s="124" t="s">
        <v>15</v>
      </c>
      <c r="B161" s="127" t="s">
        <v>234</v>
      </c>
      <c r="C161" s="125"/>
      <c r="D161" s="126"/>
      <c r="E161" s="11">
        <v>3631</v>
      </c>
      <c r="F161" s="11">
        <v>6121</v>
      </c>
      <c r="G161" s="11">
        <v>2169</v>
      </c>
      <c r="H161" s="22">
        <v>339.5</v>
      </c>
      <c r="I161" s="23">
        <v>400</v>
      </c>
      <c r="J161" s="45">
        <v>739</v>
      </c>
      <c r="K161" s="122"/>
      <c r="N161" s="57"/>
    </row>
    <row r="162" spans="1:10" ht="12.95" customHeight="1">
      <c r="A162" s="58"/>
      <c r="B162" s="59"/>
      <c r="C162" s="60"/>
      <c r="D162" s="61"/>
      <c r="E162" s="149" t="s">
        <v>27</v>
      </c>
      <c r="F162" s="149"/>
      <c r="G162" s="149"/>
      <c r="H162" s="62">
        <f>SUM(H148:H161)</f>
        <v>19827.5</v>
      </c>
      <c r="I162" s="62">
        <f aca="true" t="shared" si="14" ref="I162:J162">SUM(I148:I161)</f>
        <v>131.5</v>
      </c>
      <c r="J162" s="62">
        <f t="shared" si="14"/>
        <v>19958.5</v>
      </c>
    </row>
    <row r="163" spans="1:10" ht="12.95" customHeight="1">
      <c r="A163" s="63" t="s">
        <v>28</v>
      </c>
      <c r="B163" s="64"/>
      <c r="C163" s="65"/>
      <c r="D163" s="65"/>
      <c r="E163" s="66"/>
      <c r="F163" s="66"/>
      <c r="G163" s="66"/>
      <c r="H163" s="67"/>
      <c r="I163" s="68"/>
      <c r="J163" s="69"/>
    </row>
    <row r="164" spans="1:10" ht="12.95" customHeight="1">
      <c r="A164" s="21" t="s">
        <v>13</v>
      </c>
      <c r="B164" s="70"/>
      <c r="C164" s="43"/>
      <c r="D164" s="21"/>
      <c r="E164" s="71"/>
      <c r="F164" s="41"/>
      <c r="G164" s="41"/>
      <c r="H164" s="17">
        <v>0</v>
      </c>
      <c r="I164" s="18">
        <v>0</v>
      </c>
      <c r="J164" s="17">
        <f>H164+I164</f>
        <v>0</v>
      </c>
    </row>
    <row r="165" spans="1:10" ht="12.95" customHeight="1">
      <c r="A165" s="32"/>
      <c r="B165" s="31"/>
      <c r="C165" s="32"/>
      <c r="D165" s="32"/>
      <c r="E165" s="150" t="s">
        <v>29</v>
      </c>
      <c r="F165" s="151"/>
      <c r="G165" s="152"/>
      <c r="H165" s="72">
        <f>SUM(H164:H164)</f>
        <v>0</v>
      </c>
      <c r="I165" s="72">
        <f>SUM(I164:I164)</f>
        <v>0</v>
      </c>
      <c r="J165" s="72">
        <f>SUM(J164:J164)</f>
        <v>0</v>
      </c>
    </row>
    <row r="166" spans="1:10" ht="12.95" customHeight="1">
      <c r="A166" s="32"/>
      <c r="B166" s="31"/>
      <c r="C166" s="32"/>
      <c r="D166" s="32"/>
      <c r="E166" s="73"/>
      <c r="F166" s="73"/>
      <c r="G166" s="74"/>
      <c r="H166" s="75"/>
      <c r="I166" s="76"/>
      <c r="J166" s="75"/>
    </row>
    <row r="167" spans="1:10" ht="12.95" customHeight="1">
      <c r="A167" s="3"/>
      <c r="B167" s="77" t="s">
        <v>30</v>
      </c>
      <c r="C167" s="36"/>
      <c r="D167" s="144" t="s">
        <v>17</v>
      </c>
      <c r="E167" s="144"/>
      <c r="F167" s="144"/>
      <c r="G167" s="144"/>
      <c r="H167" s="144"/>
      <c r="I167" s="78">
        <f>I31</f>
        <v>12476.43</v>
      </c>
      <c r="J167" s="79"/>
    </row>
    <row r="168" spans="1:10" ht="12.95" customHeight="1">
      <c r="A168" s="3"/>
      <c r="B168" s="35"/>
      <c r="C168" s="36"/>
      <c r="D168" s="144" t="s">
        <v>31</v>
      </c>
      <c r="E168" s="144"/>
      <c r="F168" s="144"/>
      <c r="G168" s="144"/>
      <c r="H168" s="144"/>
      <c r="I168" s="78">
        <f>I146+I32</f>
        <v>12344.93</v>
      </c>
      <c r="J168" s="80"/>
    </row>
    <row r="169" spans="1:10" ht="12.95" customHeight="1">
      <c r="A169" s="3"/>
      <c r="B169" s="35"/>
      <c r="C169" s="36"/>
      <c r="D169" s="144" t="s">
        <v>32</v>
      </c>
      <c r="E169" s="144"/>
      <c r="F169" s="144"/>
      <c r="G169" s="144"/>
      <c r="H169" s="144"/>
      <c r="I169" s="78">
        <f>I162+I33</f>
        <v>131.5</v>
      </c>
      <c r="J169" s="81"/>
    </row>
    <row r="170" spans="1:10" ht="12.95" customHeight="1">
      <c r="A170" s="3"/>
      <c r="B170" s="35"/>
      <c r="C170" s="36"/>
      <c r="D170" s="144" t="s">
        <v>33</v>
      </c>
      <c r="E170" s="144"/>
      <c r="F170" s="144"/>
      <c r="G170" s="144"/>
      <c r="H170" s="144"/>
      <c r="I170" s="78">
        <f>I168+I169</f>
        <v>12476.43</v>
      </c>
      <c r="J170" s="81"/>
    </row>
    <row r="171" spans="1:10" ht="12.95" customHeight="1">
      <c r="A171" s="3"/>
      <c r="B171" s="35"/>
      <c r="C171" s="36"/>
      <c r="D171" s="143" t="s">
        <v>34</v>
      </c>
      <c r="E171" s="143"/>
      <c r="F171" s="143"/>
      <c r="G171" s="143"/>
      <c r="H171" s="143"/>
      <c r="I171" s="78">
        <f>I167-I170</f>
        <v>0</v>
      </c>
      <c r="J171" s="81"/>
    </row>
    <row r="172" spans="1:10" ht="12.95" customHeight="1">
      <c r="A172" s="3"/>
      <c r="B172" s="35"/>
      <c r="C172" s="36"/>
      <c r="D172" s="143" t="s">
        <v>35</v>
      </c>
      <c r="E172" s="143"/>
      <c r="F172" s="143"/>
      <c r="G172" s="143"/>
      <c r="H172" s="143"/>
      <c r="I172" s="78">
        <f>I165</f>
        <v>0</v>
      </c>
      <c r="J172" s="81"/>
    </row>
    <row r="173" spans="1:10" ht="12.95" customHeight="1">
      <c r="A173" s="3"/>
      <c r="B173" s="3"/>
      <c r="C173" s="82"/>
      <c r="D173" s="82"/>
      <c r="E173" s="83"/>
      <c r="F173" s="84"/>
      <c r="G173" s="85"/>
      <c r="H173" s="86">
        <v>44874</v>
      </c>
      <c r="I173" s="84"/>
      <c r="J173" s="87">
        <v>44895</v>
      </c>
    </row>
    <row r="174" spans="1:10" ht="12.95" customHeight="1">
      <c r="A174" s="3"/>
      <c r="B174" s="77" t="s">
        <v>36</v>
      </c>
      <c r="C174" s="36"/>
      <c r="D174" s="143" t="s">
        <v>37</v>
      </c>
      <c r="E174" s="143"/>
      <c r="F174" s="143"/>
      <c r="G174" s="143"/>
      <c r="H174" s="78">
        <v>538950.99</v>
      </c>
      <c r="I174" s="78">
        <f>I167</f>
        <v>12476.43</v>
      </c>
      <c r="J174" s="78">
        <f>H174+I174</f>
        <v>551427.42</v>
      </c>
    </row>
    <row r="175" spans="1:19" ht="12.95" customHeight="1">
      <c r="A175" s="3"/>
      <c r="B175" s="35"/>
      <c r="C175" s="36"/>
      <c r="D175" s="144" t="s">
        <v>31</v>
      </c>
      <c r="E175" s="144"/>
      <c r="F175" s="144"/>
      <c r="G175" s="144"/>
      <c r="H175" s="88">
        <v>439388.84</v>
      </c>
      <c r="I175" s="78">
        <f>I146+I32</f>
        <v>12344.93</v>
      </c>
      <c r="J175" s="78">
        <f>H175+I175</f>
        <v>451733.77</v>
      </c>
      <c r="S175" s="89"/>
    </row>
    <row r="176" spans="1:19" ht="12.95" customHeight="1">
      <c r="A176" s="3"/>
      <c r="B176" s="35"/>
      <c r="C176" s="36"/>
      <c r="D176" s="144" t="s">
        <v>32</v>
      </c>
      <c r="E176" s="144"/>
      <c r="F176" s="144"/>
      <c r="G176" s="144"/>
      <c r="H176" s="88">
        <v>122211.6</v>
      </c>
      <c r="I176" s="78">
        <f>I162+I33</f>
        <v>131.5</v>
      </c>
      <c r="J176" s="78">
        <f>H176+I176</f>
        <v>122343.1</v>
      </c>
      <c r="S176" s="89"/>
    </row>
    <row r="177" spans="1:10" ht="12.95" customHeight="1">
      <c r="A177" s="3"/>
      <c r="C177" s="82"/>
      <c r="D177" s="143" t="s">
        <v>38</v>
      </c>
      <c r="E177" s="143"/>
      <c r="F177" s="143"/>
      <c r="G177" s="143"/>
      <c r="H177" s="78">
        <f>SUM(H175:H176)</f>
        <v>561600.4400000001</v>
      </c>
      <c r="I177" s="78">
        <f>SUM(I175:I176)</f>
        <v>12476.43</v>
      </c>
      <c r="J177" s="78">
        <f>SUM(J175:J176)</f>
        <v>574076.87</v>
      </c>
    </row>
    <row r="178" spans="1:10" ht="12.95" customHeight="1">
      <c r="A178" s="3"/>
      <c r="B178" s="3"/>
      <c r="C178" s="82"/>
      <c r="D178" s="144" t="s">
        <v>21</v>
      </c>
      <c r="E178" s="144"/>
      <c r="F178" s="144"/>
      <c r="G178" s="144"/>
      <c r="H178" s="88">
        <f>H174-H177</f>
        <v>-22649.45000000007</v>
      </c>
      <c r="I178" s="78">
        <f>I174-I177</f>
        <v>0</v>
      </c>
      <c r="J178" s="88">
        <f>J174-J177</f>
        <v>-22649.449999999953</v>
      </c>
    </row>
    <row r="179" spans="1:10" ht="12.95" customHeight="1">
      <c r="A179" s="3"/>
      <c r="B179" s="90" t="s">
        <v>42</v>
      </c>
      <c r="C179" s="82"/>
      <c r="D179" s="143" t="s">
        <v>39</v>
      </c>
      <c r="E179" s="143"/>
      <c r="F179" s="143"/>
      <c r="G179" s="143"/>
      <c r="H179" s="91">
        <v>0</v>
      </c>
      <c r="I179" s="78">
        <f>I172</f>
        <v>0</v>
      </c>
      <c r="J179" s="78">
        <f>H179+I179</f>
        <v>0</v>
      </c>
    </row>
    <row r="180" spans="5:10" ht="12.95" customHeight="1">
      <c r="E180" s="92"/>
      <c r="F180" s="92"/>
      <c r="G180" s="92"/>
      <c r="H180" s="92"/>
      <c r="I180" s="92"/>
      <c r="J180" s="92"/>
    </row>
    <row r="181" ht="12.95" customHeight="1"/>
    <row r="182" ht="12.95" customHeight="1"/>
    <row r="183" ht="12.95" customHeight="1"/>
    <row r="184" ht="12.95" customHeight="1"/>
    <row r="185" ht="12.95" customHeight="1"/>
    <row r="186" ht="12.95" customHeight="1"/>
    <row r="187" ht="12.95" customHeight="1"/>
    <row r="188" ht="12.95" customHeight="1"/>
    <row r="189" ht="12.95" customHeight="1"/>
    <row r="190" ht="12.95" customHeight="1"/>
    <row r="191" ht="12.95" customHeight="1"/>
  </sheetData>
  <mergeCells count="43">
    <mergeCell ref="A127:A144"/>
    <mergeCell ref="A148:A159"/>
    <mergeCell ref="D177:G177"/>
    <mergeCell ref="D178:G178"/>
    <mergeCell ref="D169:H169"/>
    <mergeCell ref="D168:H168"/>
    <mergeCell ref="E146:G146"/>
    <mergeCell ref="E162:G162"/>
    <mergeCell ref="E165:G165"/>
    <mergeCell ref="D167:H167"/>
    <mergeCell ref="D179:G179"/>
    <mergeCell ref="D170:H170"/>
    <mergeCell ref="D171:H171"/>
    <mergeCell ref="D172:H172"/>
    <mergeCell ref="D174:G174"/>
    <mergeCell ref="D175:G175"/>
    <mergeCell ref="D176:G176"/>
    <mergeCell ref="A5:A18"/>
    <mergeCell ref="A36:A39"/>
    <mergeCell ref="A40:A41"/>
    <mergeCell ref="A19:A27"/>
    <mergeCell ref="A55:A56"/>
    <mergeCell ref="A45:A46"/>
    <mergeCell ref="A47:A48"/>
    <mergeCell ref="A49:A50"/>
    <mergeCell ref="A51:A52"/>
    <mergeCell ref="A53:A54"/>
    <mergeCell ref="B2:B3"/>
    <mergeCell ref="E2:E3"/>
    <mergeCell ref="F2:F3"/>
    <mergeCell ref="G2:G3"/>
    <mergeCell ref="D31:G31"/>
    <mergeCell ref="A101:A126"/>
    <mergeCell ref="A43:A44"/>
    <mergeCell ref="A98:A100"/>
    <mergeCell ref="D34:G34"/>
    <mergeCell ref="D32:G32"/>
    <mergeCell ref="D33:G33"/>
    <mergeCell ref="A57:A60"/>
    <mergeCell ref="A67:A83"/>
    <mergeCell ref="A84:A97"/>
    <mergeCell ref="A61:A63"/>
    <mergeCell ref="A64:A66"/>
  </mergeCells>
  <conditionalFormatting sqref="B1:B2">
    <cfRule type="expression" priority="271" dxfId="2" stopIfTrue="1">
      <formula>$K1="Z"</formula>
    </cfRule>
    <cfRule type="expression" priority="272" dxfId="1" stopIfTrue="1">
      <formula>$K1="T"</formula>
    </cfRule>
    <cfRule type="expression" priority="273" dxfId="0" stopIfTrue="1">
      <formula>$K1="Y"</formula>
    </cfRule>
  </conditionalFormatting>
  <conditionalFormatting sqref="B2">
    <cfRule type="expression" priority="268" dxfId="2" stopIfTrue="1">
      <formula>$K2="Z"</formula>
    </cfRule>
    <cfRule type="expression" priority="269" dxfId="1" stopIfTrue="1">
      <formula>$K2="T"</formula>
    </cfRule>
    <cfRule type="expression" priority="270" dxfId="0" stopIfTrue="1">
      <formula>$K2="Y"</formula>
    </cfRule>
  </conditionalFormatting>
  <conditionalFormatting sqref="C31:C33 B1:B2">
    <cfRule type="expression" priority="265" dxfId="2" stopIfTrue="1">
      <formula>#REF!="Z"</formula>
    </cfRule>
    <cfRule type="expression" priority="266" dxfId="1" stopIfTrue="1">
      <formula>#REF!="T"</formula>
    </cfRule>
    <cfRule type="expression" priority="267" dxfId="0" stopIfTrue="1">
      <formula>#REF!="Y"</formula>
    </cfRule>
  </conditionalFormatting>
  <conditionalFormatting sqref="B57:B62 B64:B66">
    <cfRule type="expression" priority="259" dxfId="2" stopIfTrue="1">
      <formula>#REF!="Z"</formula>
    </cfRule>
    <cfRule type="expression" priority="260" dxfId="1" stopIfTrue="1">
      <formula>#REF!="T"</formula>
    </cfRule>
    <cfRule type="expression" priority="261" dxfId="0" stopIfTrue="1">
      <formula>#REF!="Y"</formula>
    </cfRule>
  </conditionalFormatting>
  <conditionalFormatting sqref="B58 B60:B62 B64:B66">
    <cfRule type="expression" priority="256" dxfId="2" stopIfTrue="1">
      <formula>$F58="Z"</formula>
    </cfRule>
    <cfRule type="expression" priority="257" dxfId="1" stopIfTrue="1">
      <formula>$F58="T"</formula>
    </cfRule>
    <cfRule type="expression" priority="258" dxfId="0" stopIfTrue="1">
      <formula>$F58="Y"</formula>
    </cfRule>
  </conditionalFormatting>
  <conditionalFormatting sqref="B58:B62 B64:B66">
    <cfRule type="expression" priority="253" dxfId="2" stopIfTrue="1">
      <formula>#REF!="Z"</formula>
    </cfRule>
    <cfRule type="expression" priority="254" dxfId="1" stopIfTrue="1">
      <formula>#REF!="T"</formula>
    </cfRule>
    <cfRule type="expression" priority="255" dxfId="0" stopIfTrue="1">
      <formula>#REF!="Y"</formula>
    </cfRule>
  </conditionalFormatting>
  <conditionalFormatting sqref="B58">
    <cfRule type="expression" priority="250" dxfId="2" stopIfTrue="1">
      <formula>$F58="Z"</formula>
    </cfRule>
    <cfRule type="expression" priority="251" dxfId="1" stopIfTrue="1">
      <formula>$F58="T"</formula>
    </cfRule>
    <cfRule type="expression" priority="252" dxfId="0" stopIfTrue="1">
      <formula>$F58="Y"</formula>
    </cfRule>
  </conditionalFormatting>
  <conditionalFormatting sqref="B59">
    <cfRule type="expression" priority="247" dxfId="2" stopIfTrue="1">
      <formula>$F59="Z"</formula>
    </cfRule>
    <cfRule type="expression" priority="248" dxfId="1" stopIfTrue="1">
      <formula>$F59="T"</formula>
    </cfRule>
    <cfRule type="expression" priority="249" dxfId="0" stopIfTrue="1">
      <formula>$F59="Y"</formula>
    </cfRule>
  </conditionalFormatting>
  <conditionalFormatting sqref="B59">
    <cfRule type="expression" priority="244" dxfId="2" stopIfTrue="1">
      <formula>$F59="Z"</formula>
    </cfRule>
    <cfRule type="expression" priority="245" dxfId="1" stopIfTrue="1">
      <formula>$F59="T"</formula>
    </cfRule>
    <cfRule type="expression" priority="246" dxfId="0" stopIfTrue="1">
      <formula>$F59="Y"</formula>
    </cfRule>
  </conditionalFormatting>
  <conditionalFormatting sqref="B57">
    <cfRule type="expression" priority="241" dxfId="2" stopIfTrue="1">
      <formula>$F57="Z"</formula>
    </cfRule>
    <cfRule type="expression" priority="242" dxfId="1" stopIfTrue="1">
      <formula>$F57="T"</formula>
    </cfRule>
    <cfRule type="expression" priority="243" dxfId="0" stopIfTrue="1">
      <formula>$F57="Y"</formula>
    </cfRule>
  </conditionalFormatting>
  <conditionalFormatting sqref="B57">
    <cfRule type="expression" priority="238" dxfId="2" stopIfTrue="1">
      <formula>$F57="Z"</formula>
    </cfRule>
    <cfRule type="expression" priority="239" dxfId="1" stopIfTrue="1">
      <formula>$F57="T"</formula>
    </cfRule>
    <cfRule type="expression" priority="240" dxfId="0" stopIfTrue="1">
      <formula>$F57="Y"</formula>
    </cfRule>
  </conditionalFormatting>
  <conditionalFormatting sqref="B58">
    <cfRule type="expression" priority="235" dxfId="2" stopIfTrue="1">
      <formula>$F58="Z"</formula>
    </cfRule>
    <cfRule type="expression" priority="236" dxfId="1" stopIfTrue="1">
      <formula>$F58="T"</formula>
    </cfRule>
    <cfRule type="expression" priority="237" dxfId="0" stopIfTrue="1">
      <formula>$F58="Y"</formula>
    </cfRule>
  </conditionalFormatting>
  <conditionalFormatting sqref="B58">
    <cfRule type="expression" priority="232" dxfId="2" stopIfTrue="1">
      <formula>$F58="Z"</formula>
    </cfRule>
    <cfRule type="expression" priority="233" dxfId="1" stopIfTrue="1">
      <formula>$F58="T"</formula>
    </cfRule>
    <cfRule type="expression" priority="234" dxfId="0" stopIfTrue="1">
      <formula>$F58="Y"</formula>
    </cfRule>
  </conditionalFormatting>
  <conditionalFormatting sqref="B59">
    <cfRule type="expression" priority="229" dxfId="2" stopIfTrue="1">
      <formula>$F59="Z"</formula>
    </cfRule>
    <cfRule type="expression" priority="230" dxfId="1" stopIfTrue="1">
      <formula>$F59="T"</formula>
    </cfRule>
    <cfRule type="expression" priority="231" dxfId="0" stopIfTrue="1">
      <formula>$F59="Y"</formula>
    </cfRule>
  </conditionalFormatting>
  <conditionalFormatting sqref="B59">
    <cfRule type="expression" priority="226" dxfId="2" stopIfTrue="1">
      <formula>$F59="Z"</formula>
    </cfRule>
    <cfRule type="expression" priority="227" dxfId="1" stopIfTrue="1">
      <formula>$F59="T"</formula>
    </cfRule>
    <cfRule type="expression" priority="228" dxfId="0" stopIfTrue="1">
      <formula>$F59="Y"</formula>
    </cfRule>
  </conditionalFormatting>
  <conditionalFormatting sqref="B53">
    <cfRule type="expression" priority="223" dxfId="2" stopIfTrue="1">
      <formula>$F53="Z"</formula>
    </cfRule>
    <cfRule type="expression" priority="224" dxfId="1" stopIfTrue="1">
      <formula>$F53="T"</formula>
    </cfRule>
    <cfRule type="expression" priority="225" dxfId="0" stopIfTrue="1">
      <formula>$F53="Y"</formula>
    </cfRule>
  </conditionalFormatting>
  <conditionalFormatting sqref="B53">
    <cfRule type="expression" priority="220" dxfId="2" stopIfTrue="1">
      <formula>$F53="Z"</formula>
    </cfRule>
    <cfRule type="expression" priority="221" dxfId="1" stopIfTrue="1">
      <formula>$F53="T"</formula>
    </cfRule>
    <cfRule type="expression" priority="222" dxfId="0" stopIfTrue="1">
      <formula>$F53="Y"</formula>
    </cfRule>
  </conditionalFormatting>
  <conditionalFormatting sqref="B54">
    <cfRule type="expression" priority="217" dxfId="2" stopIfTrue="1">
      <formula>$F54="Z"</formula>
    </cfRule>
    <cfRule type="expression" priority="218" dxfId="1" stopIfTrue="1">
      <formula>$F54="T"</formula>
    </cfRule>
    <cfRule type="expression" priority="219" dxfId="0" stopIfTrue="1">
      <formula>$F54="Y"</formula>
    </cfRule>
  </conditionalFormatting>
  <conditionalFormatting sqref="B51">
    <cfRule type="expression" priority="214" dxfId="2" stopIfTrue="1">
      <formula>$F51="Z"</formula>
    </cfRule>
    <cfRule type="expression" priority="215" dxfId="1" stopIfTrue="1">
      <formula>$F51="T"</formula>
    </cfRule>
    <cfRule type="expression" priority="216" dxfId="0" stopIfTrue="1">
      <formula>$F51="Y"</formula>
    </cfRule>
  </conditionalFormatting>
  <conditionalFormatting sqref="B51">
    <cfRule type="expression" priority="211" dxfId="2" stopIfTrue="1">
      <formula>$F51="Z"</formula>
    </cfRule>
    <cfRule type="expression" priority="212" dxfId="1" stopIfTrue="1">
      <formula>$F51="T"</formula>
    </cfRule>
    <cfRule type="expression" priority="213" dxfId="0" stopIfTrue="1">
      <formula>$F51="Y"</formula>
    </cfRule>
  </conditionalFormatting>
  <conditionalFormatting sqref="B57">
    <cfRule type="expression" priority="208" dxfId="2" stopIfTrue="1">
      <formula>$F57="Z"</formula>
    </cfRule>
    <cfRule type="expression" priority="209" dxfId="1" stopIfTrue="1">
      <formula>$F57="T"</formula>
    </cfRule>
    <cfRule type="expression" priority="210" dxfId="0" stopIfTrue="1">
      <formula>$F57="Y"</formula>
    </cfRule>
  </conditionalFormatting>
  <conditionalFormatting sqref="B57">
    <cfRule type="expression" priority="205" dxfId="2" stopIfTrue="1">
      <formula>$F57="Z"</formula>
    </cfRule>
    <cfRule type="expression" priority="206" dxfId="1" stopIfTrue="1">
      <formula>$F57="T"</formula>
    </cfRule>
    <cfRule type="expression" priority="207" dxfId="0" stopIfTrue="1">
      <formula>$F57="Y"</formula>
    </cfRule>
  </conditionalFormatting>
  <conditionalFormatting sqref="B62">
    <cfRule type="expression" priority="202" dxfId="2" stopIfTrue="1">
      <formula>$F62="Z"</formula>
    </cfRule>
    <cfRule type="expression" priority="203" dxfId="1" stopIfTrue="1">
      <formula>$F62="T"</formula>
    </cfRule>
    <cfRule type="expression" priority="204" dxfId="0" stopIfTrue="1">
      <formula>$F62="Y"</formula>
    </cfRule>
  </conditionalFormatting>
  <conditionalFormatting sqref="B62">
    <cfRule type="expression" priority="199" dxfId="2" stopIfTrue="1">
      <formula>$F62="Z"</formula>
    </cfRule>
    <cfRule type="expression" priority="200" dxfId="1" stopIfTrue="1">
      <formula>$F62="T"</formula>
    </cfRule>
    <cfRule type="expression" priority="201" dxfId="0" stopIfTrue="1">
      <formula>$F62="Y"</formula>
    </cfRule>
  </conditionalFormatting>
  <conditionalFormatting sqref="B61">
    <cfRule type="expression" priority="190" dxfId="2" stopIfTrue="1">
      <formula>$F61="Z"</formula>
    </cfRule>
    <cfRule type="expression" priority="191" dxfId="1" stopIfTrue="1">
      <formula>$F61="T"</formula>
    </cfRule>
    <cfRule type="expression" priority="192" dxfId="0" stopIfTrue="1">
      <formula>$F61="Y"</formula>
    </cfRule>
  </conditionalFormatting>
  <conditionalFormatting sqref="B61">
    <cfRule type="expression" priority="187" dxfId="2" stopIfTrue="1">
      <formula>$F61="Z"</formula>
    </cfRule>
    <cfRule type="expression" priority="188" dxfId="1" stopIfTrue="1">
      <formula>$F61="T"</formula>
    </cfRule>
    <cfRule type="expression" priority="189" dxfId="0" stopIfTrue="1">
      <formula>$F61="Y"</formula>
    </cfRule>
  </conditionalFormatting>
  <conditionalFormatting sqref="B62">
    <cfRule type="expression" priority="184" dxfId="2" stopIfTrue="1">
      <formula>$F62="Z"</formula>
    </cfRule>
    <cfRule type="expression" priority="185" dxfId="1" stopIfTrue="1">
      <formula>$F62="T"</formula>
    </cfRule>
    <cfRule type="expression" priority="186" dxfId="0" stopIfTrue="1">
      <formula>$F62="Y"</formula>
    </cfRule>
  </conditionalFormatting>
  <conditionalFormatting sqref="B62">
    <cfRule type="expression" priority="181" dxfId="2" stopIfTrue="1">
      <formula>$F62="Z"</formula>
    </cfRule>
    <cfRule type="expression" priority="182" dxfId="1" stopIfTrue="1">
      <formula>$F62="T"</formula>
    </cfRule>
    <cfRule type="expression" priority="183" dxfId="0" stopIfTrue="1">
      <formula>$F62="Y"</formula>
    </cfRule>
  </conditionalFormatting>
  <conditionalFormatting sqref="B61">
    <cfRule type="expression" priority="172" dxfId="2" stopIfTrue="1">
      <formula>$F61="Z"</formula>
    </cfRule>
    <cfRule type="expression" priority="173" dxfId="1" stopIfTrue="1">
      <formula>$F61="T"</formula>
    </cfRule>
    <cfRule type="expression" priority="174" dxfId="0" stopIfTrue="1">
      <formula>$F61="Y"</formula>
    </cfRule>
  </conditionalFormatting>
  <conditionalFormatting sqref="B61">
    <cfRule type="expression" priority="169" dxfId="2" stopIfTrue="1">
      <formula>$F61="Z"</formula>
    </cfRule>
    <cfRule type="expression" priority="170" dxfId="1" stopIfTrue="1">
      <formula>$F61="T"</formula>
    </cfRule>
    <cfRule type="expression" priority="171" dxfId="0" stopIfTrue="1">
      <formula>$F61="Y"</formula>
    </cfRule>
  </conditionalFormatting>
  <conditionalFormatting sqref="B62">
    <cfRule type="expression" priority="166" dxfId="2" stopIfTrue="1">
      <formula>$F62="Z"</formula>
    </cfRule>
    <cfRule type="expression" priority="167" dxfId="1" stopIfTrue="1">
      <formula>$F62="T"</formula>
    </cfRule>
    <cfRule type="expression" priority="168" dxfId="0" stopIfTrue="1">
      <formula>$F62="Y"</formula>
    </cfRule>
  </conditionalFormatting>
  <conditionalFormatting sqref="B62">
    <cfRule type="expression" priority="163" dxfId="2" stopIfTrue="1">
      <formula>$F62="Z"</formula>
    </cfRule>
    <cfRule type="expression" priority="164" dxfId="1" stopIfTrue="1">
      <formula>$F62="T"</formula>
    </cfRule>
    <cfRule type="expression" priority="165" dxfId="0" stopIfTrue="1">
      <formula>$F62="Y"</formula>
    </cfRule>
  </conditionalFormatting>
  <conditionalFormatting sqref="B61">
    <cfRule type="expression" priority="154" dxfId="2" stopIfTrue="1">
      <formula>$F61="Z"</formula>
    </cfRule>
    <cfRule type="expression" priority="155" dxfId="1" stopIfTrue="1">
      <formula>$F61="T"</formula>
    </cfRule>
    <cfRule type="expression" priority="156" dxfId="0" stopIfTrue="1">
      <formula>$F61="Y"</formula>
    </cfRule>
  </conditionalFormatting>
  <conditionalFormatting sqref="B61">
    <cfRule type="expression" priority="151" dxfId="2" stopIfTrue="1">
      <formula>$F61="Z"</formula>
    </cfRule>
    <cfRule type="expression" priority="152" dxfId="1" stopIfTrue="1">
      <formula>$F61="T"</formula>
    </cfRule>
    <cfRule type="expression" priority="153" dxfId="0" stopIfTrue="1">
      <formula>$F61="Y"</formula>
    </cfRule>
  </conditionalFormatting>
  <conditionalFormatting sqref="B62">
    <cfRule type="expression" priority="148" dxfId="2" stopIfTrue="1">
      <formula>$F62="Z"</formula>
    </cfRule>
    <cfRule type="expression" priority="149" dxfId="1" stopIfTrue="1">
      <formula>$F62="T"</formula>
    </cfRule>
    <cfRule type="expression" priority="150" dxfId="0" stopIfTrue="1">
      <formula>$F62="Y"</formula>
    </cfRule>
  </conditionalFormatting>
  <conditionalFormatting sqref="B62">
    <cfRule type="expression" priority="145" dxfId="2" stopIfTrue="1">
      <formula>$F62="Z"</formula>
    </cfRule>
    <cfRule type="expression" priority="146" dxfId="1" stopIfTrue="1">
      <formula>$F62="T"</formula>
    </cfRule>
    <cfRule type="expression" priority="147" dxfId="0" stopIfTrue="1">
      <formula>$F62="Y"</formula>
    </cfRule>
  </conditionalFormatting>
  <conditionalFormatting sqref="B61">
    <cfRule type="expression" priority="136" dxfId="2" stopIfTrue="1">
      <formula>$F61="Z"</formula>
    </cfRule>
    <cfRule type="expression" priority="137" dxfId="1" stopIfTrue="1">
      <formula>$F61="T"</formula>
    </cfRule>
    <cfRule type="expression" priority="138" dxfId="0" stopIfTrue="1">
      <formula>$F61="Y"</formula>
    </cfRule>
  </conditionalFormatting>
  <conditionalFormatting sqref="B61">
    <cfRule type="expression" priority="133" dxfId="2" stopIfTrue="1">
      <formula>$F61="Z"</formula>
    </cfRule>
    <cfRule type="expression" priority="134" dxfId="1" stopIfTrue="1">
      <formula>$F61="T"</formula>
    </cfRule>
    <cfRule type="expression" priority="135" dxfId="0" stopIfTrue="1">
      <formula>$F61="Y"</formula>
    </cfRule>
  </conditionalFormatting>
  <conditionalFormatting sqref="B65">
    <cfRule type="expression" priority="130" dxfId="2" stopIfTrue="1">
      <formula>$F65="Z"</formula>
    </cfRule>
    <cfRule type="expression" priority="131" dxfId="1" stopIfTrue="1">
      <formula>$F65="T"</formula>
    </cfRule>
    <cfRule type="expression" priority="132" dxfId="0" stopIfTrue="1">
      <formula>$F65="Y"</formula>
    </cfRule>
  </conditionalFormatting>
  <conditionalFormatting sqref="B65">
    <cfRule type="expression" priority="127" dxfId="2" stopIfTrue="1">
      <formula>$F65="Z"</formula>
    </cfRule>
    <cfRule type="expression" priority="128" dxfId="1" stopIfTrue="1">
      <formula>$F65="T"</formula>
    </cfRule>
    <cfRule type="expression" priority="129" dxfId="0" stopIfTrue="1">
      <formula>$F65="Y"</formula>
    </cfRule>
  </conditionalFormatting>
  <conditionalFormatting sqref="B64">
    <cfRule type="expression" priority="124" dxfId="2" stopIfTrue="1">
      <formula>$F64="Z"</formula>
    </cfRule>
    <cfRule type="expression" priority="125" dxfId="1" stopIfTrue="1">
      <formula>$F64="T"</formula>
    </cfRule>
    <cfRule type="expression" priority="126" dxfId="0" stopIfTrue="1">
      <formula>$F64="Y"</formula>
    </cfRule>
  </conditionalFormatting>
  <conditionalFormatting sqref="B64">
    <cfRule type="expression" priority="121" dxfId="2" stopIfTrue="1">
      <formula>$F64="Z"</formula>
    </cfRule>
    <cfRule type="expression" priority="122" dxfId="1" stopIfTrue="1">
      <formula>$F64="T"</formula>
    </cfRule>
    <cfRule type="expression" priority="123" dxfId="0" stopIfTrue="1">
      <formula>$F64="Y"</formula>
    </cfRule>
  </conditionalFormatting>
  <conditionalFormatting sqref="B65">
    <cfRule type="expression" priority="118" dxfId="2" stopIfTrue="1">
      <formula>$F65="Z"</formula>
    </cfRule>
    <cfRule type="expression" priority="119" dxfId="1" stopIfTrue="1">
      <formula>$F65="T"</formula>
    </cfRule>
    <cfRule type="expression" priority="120" dxfId="0" stopIfTrue="1">
      <formula>$F65="Y"</formula>
    </cfRule>
  </conditionalFormatting>
  <conditionalFormatting sqref="B65">
    <cfRule type="expression" priority="115" dxfId="2" stopIfTrue="1">
      <formula>$F65="Z"</formula>
    </cfRule>
    <cfRule type="expression" priority="116" dxfId="1" stopIfTrue="1">
      <formula>$F65="T"</formula>
    </cfRule>
    <cfRule type="expression" priority="117" dxfId="0" stopIfTrue="1">
      <formula>$F65="Y"</formula>
    </cfRule>
  </conditionalFormatting>
  <conditionalFormatting sqref="B64">
    <cfRule type="expression" priority="112" dxfId="2" stopIfTrue="1">
      <formula>$F64="Z"</formula>
    </cfRule>
    <cfRule type="expression" priority="113" dxfId="1" stopIfTrue="1">
      <formula>$F64="T"</formula>
    </cfRule>
    <cfRule type="expression" priority="114" dxfId="0" stopIfTrue="1">
      <formula>$F64="Y"</formula>
    </cfRule>
  </conditionalFormatting>
  <conditionalFormatting sqref="B64">
    <cfRule type="expression" priority="109" dxfId="2" stopIfTrue="1">
      <formula>$F64="Z"</formula>
    </cfRule>
    <cfRule type="expression" priority="110" dxfId="1" stopIfTrue="1">
      <formula>$F64="T"</formula>
    </cfRule>
    <cfRule type="expression" priority="111" dxfId="0" stopIfTrue="1">
      <formula>$F64="Y"</formula>
    </cfRule>
  </conditionalFormatting>
  <conditionalFormatting sqref="B65">
    <cfRule type="expression" priority="106" dxfId="2" stopIfTrue="1">
      <formula>$F65="Z"</formula>
    </cfRule>
    <cfRule type="expression" priority="107" dxfId="1" stopIfTrue="1">
      <formula>$F65="T"</formula>
    </cfRule>
    <cfRule type="expression" priority="108" dxfId="0" stopIfTrue="1">
      <formula>$F65="Y"</formula>
    </cfRule>
  </conditionalFormatting>
  <conditionalFormatting sqref="B65">
    <cfRule type="expression" priority="103" dxfId="2" stopIfTrue="1">
      <formula>$F65="Z"</formula>
    </cfRule>
    <cfRule type="expression" priority="104" dxfId="1" stopIfTrue="1">
      <formula>$F65="T"</formula>
    </cfRule>
    <cfRule type="expression" priority="105" dxfId="0" stopIfTrue="1">
      <formula>$F65="Y"</formula>
    </cfRule>
  </conditionalFormatting>
  <conditionalFormatting sqref="B64">
    <cfRule type="expression" priority="100" dxfId="2" stopIfTrue="1">
      <formula>$F64="Z"</formula>
    </cfRule>
    <cfRule type="expression" priority="101" dxfId="1" stopIfTrue="1">
      <formula>$F64="T"</formula>
    </cfRule>
    <cfRule type="expression" priority="102" dxfId="0" stopIfTrue="1">
      <formula>$F64="Y"</formula>
    </cfRule>
  </conditionalFormatting>
  <conditionalFormatting sqref="B64">
    <cfRule type="expression" priority="97" dxfId="2" stopIfTrue="1">
      <formula>$F64="Z"</formula>
    </cfRule>
    <cfRule type="expression" priority="98" dxfId="1" stopIfTrue="1">
      <formula>$F64="T"</formula>
    </cfRule>
    <cfRule type="expression" priority="99" dxfId="0" stopIfTrue="1">
      <formula>$F64="Y"</formula>
    </cfRule>
  </conditionalFormatting>
  <conditionalFormatting sqref="B65">
    <cfRule type="expression" priority="94" dxfId="2" stopIfTrue="1">
      <formula>$F65="Z"</formula>
    </cfRule>
    <cfRule type="expression" priority="95" dxfId="1" stopIfTrue="1">
      <formula>$F65="T"</formula>
    </cfRule>
    <cfRule type="expression" priority="96" dxfId="0" stopIfTrue="1">
      <formula>$F65="Y"</formula>
    </cfRule>
  </conditionalFormatting>
  <conditionalFormatting sqref="B65">
    <cfRule type="expression" priority="91" dxfId="2" stopIfTrue="1">
      <formula>$F65="Z"</formula>
    </cfRule>
    <cfRule type="expression" priority="92" dxfId="1" stopIfTrue="1">
      <formula>$F65="T"</formula>
    </cfRule>
    <cfRule type="expression" priority="93" dxfId="0" stopIfTrue="1">
      <formula>$F65="Y"</formula>
    </cfRule>
  </conditionalFormatting>
  <conditionalFormatting sqref="B64">
    <cfRule type="expression" priority="88" dxfId="2" stopIfTrue="1">
      <formula>$F64="Z"</formula>
    </cfRule>
    <cfRule type="expression" priority="89" dxfId="1" stopIfTrue="1">
      <formula>$F64="T"</formula>
    </cfRule>
    <cfRule type="expression" priority="90" dxfId="0" stopIfTrue="1">
      <formula>$F64="Y"</formula>
    </cfRule>
  </conditionalFormatting>
  <conditionalFormatting sqref="B64">
    <cfRule type="expression" priority="85" dxfId="2" stopIfTrue="1">
      <formula>$F64="Z"</formula>
    </cfRule>
    <cfRule type="expression" priority="86" dxfId="1" stopIfTrue="1">
      <formula>$F64="T"</formula>
    </cfRule>
    <cfRule type="expression" priority="87" dxfId="0" stopIfTrue="1">
      <formula>$F64="Y"</formula>
    </cfRule>
  </conditionalFormatting>
  <conditionalFormatting sqref="B65">
    <cfRule type="expression" priority="82" dxfId="2" stopIfTrue="1">
      <formula>$F65="Z"</formula>
    </cfRule>
    <cfRule type="expression" priority="83" dxfId="1" stopIfTrue="1">
      <formula>$F65="T"</formula>
    </cfRule>
    <cfRule type="expression" priority="84" dxfId="0" stopIfTrue="1">
      <formula>$F65="Y"</formula>
    </cfRule>
  </conditionalFormatting>
  <conditionalFormatting sqref="B65">
    <cfRule type="expression" priority="79" dxfId="2" stopIfTrue="1">
      <formula>$F65="Z"</formula>
    </cfRule>
    <cfRule type="expression" priority="80" dxfId="1" stopIfTrue="1">
      <formula>$F65="T"</formula>
    </cfRule>
    <cfRule type="expression" priority="81" dxfId="0" stopIfTrue="1">
      <formula>$F65="Y"</formula>
    </cfRule>
  </conditionalFormatting>
  <conditionalFormatting sqref="B64">
    <cfRule type="expression" priority="76" dxfId="2" stopIfTrue="1">
      <formula>$F64="Z"</formula>
    </cfRule>
    <cfRule type="expression" priority="77" dxfId="1" stopIfTrue="1">
      <formula>$F64="T"</formula>
    </cfRule>
    <cfRule type="expression" priority="78" dxfId="0" stopIfTrue="1">
      <formula>$F64="Y"</formula>
    </cfRule>
  </conditionalFormatting>
  <conditionalFormatting sqref="B64">
    <cfRule type="expression" priority="73" dxfId="2" stopIfTrue="1">
      <formula>$F64="Z"</formula>
    </cfRule>
    <cfRule type="expression" priority="74" dxfId="1" stopIfTrue="1">
      <formula>$F64="T"</formula>
    </cfRule>
    <cfRule type="expression" priority="75" dxfId="0" stopIfTrue="1">
      <formula>$F64="Y"</formula>
    </cfRule>
  </conditionalFormatting>
  <conditionalFormatting sqref="B65">
    <cfRule type="expression" priority="70" dxfId="2" stopIfTrue="1">
      <formula>$F65="Z"</formula>
    </cfRule>
    <cfRule type="expression" priority="71" dxfId="1" stopIfTrue="1">
      <formula>$F65="T"</formula>
    </cfRule>
    <cfRule type="expression" priority="72" dxfId="0" stopIfTrue="1">
      <formula>$F65="Y"</formula>
    </cfRule>
  </conditionalFormatting>
  <conditionalFormatting sqref="B65">
    <cfRule type="expression" priority="67" dxfId="2" stopIfTrue="1">
      <formula>$F65="Z"</formula>
    </cfRule>
    <cfRule type="expression" priority="68" dxfId="1" stopIfTrue="1">
      <formula>$F65="T"</formula>
    </cfRule>
    <cfRule type="expression" priority="69" dxfId="0" stopIfTrue="1">
      <formula>$F65="Y"</formula>
    </cfRule>
  </conditionalFormatting>
  <conditionalFormatting sqref="B64">
    <cfRule type="expression" priority="64" dxfId="2" stopIfTrue="1">
      <formula>$F64="Z"</formula>
    </cfRule>
    <cfRule type="expression" priority="65" dxfId="1" stopIfTrue="1">
      <formula>$F64="T"</formula>
    </cfRule>
    <cfRule type="expression" priority="66" dxfId="0" stopIfTrue="1">
      <formula>$F64="Y"</formula>
    </cfRule>
  </conditionalFormatting>
  <conditionalFormatting sqref="B64">
    <cfRule type="expression" priority="61" dxfId="2" stopIfTrue="1">
      <formula>$F64="Z"</formula>
    </cfRule>
    <cfRule type="expression" priority="62" dxfId="1" stopIfTrue="1">
      <formula>$F64="T"</formula>
    </cfRule>
    <cfRule type="expression" priority="63" dxfId="0" stopIfTrue="1">
      <formula>$F64="Y"</formula>
    </cfRule>
  </conditionalFormatting>
  <conditionalFormatting sqref="B65">
    <cfRule type="expression" priority="58" dxfId="2" stopIfTrue="1">
      <formula>$F65="Z"</formula>
    </cfRule>
    <cfRule type="expression" priority="59" dxfId="1" stopIfTrue="1">
      <formula>$F65="T"</formula>
    </cfRule>
    <cfRule type="expression" priority="60" dxfId="0" stopIfTrue="1">
      <formula>$F65="Y"</formula>
    </cfRule>
  </conditionalFormatting>
  <conditionalFormatting sqref="B65">
    <cfRule type="expression" priority="55" dxfId="2" stopIfTrue="1">
      <formula>$F65="Z"</formula>
    </cfRule>
    <cfRule type="expression" priority="56" dxfId="1" stopIfTrue="1">
      <formula>$F65="T"</formula>
    </cfRule>
    <cfRule type="expression" priority="57" dxfId="0" stopIfTrue="1">
      <formula>$F65="Y"</formula>
    </cfRule>
  </conditionalFormatting>
  <conditionalFormatting sqref="B64">
    <cfRule type="expression" priority="52" dxfId="2" stopIfTrue="1">
      <formula>$F64="Z"</formula>
    </cfRule>
    <cfRule type="expression" priority="53" dxfId="1" stopIfTrue="1">
      <formula>$F64="T"</formula>
    </cfRule>
    <cfRule type="expression" priority="54" dxfId="0" stopIfTrue="1">
      <formula>$F64="Y"</formula>
    </cfRule>
  </conditionalFormatting>
  <conditionalFormatting sqref="B64">
    <cfRule type="expression" priority="49" dxfId="2" stopIfTrue="1">
      <formula>$F64="Z"</formula>
    </cfRule>
    <cfRule type="expression" priority="50" dxfId="1" stopIfTrue="1">
      <formula>$F64="T"</formula>
    </cfRule>
    <cfRule type="expression" priority="51" dxfId="0" stopIfTrue="1">
      <formula>$F64="Y"</formula>
    </cfRule>
  </conditionalFormatting>
  <conditionalFormatting sqref="B65">
    <cfRule type="expression" priority="46" dxfId="2" stopIfTrue="1">
      <formula>$F65="Z"</formula>
    </cfRule>
    <cfRule type="expression" priority="47" dxfId="1" stopIfTrue="1">
      <formula>$F65="T"</formula>
    </cfRule>
    <cfRule type="expression" priority="48" dxfId="0" stopIfTrue="1">
      <formula>$F65="Y"</formula>
    </cfRule>
  </conditionalFormatting>
  <conditionalFormatting sqref="B65">
    <cfRule type="expression" priority="43" dxfId="2" stopIfTrue="1">
      <formula>$F65="Z"</formula>
    </cfRule>
    <cfRule type="expression" priority="44" dxfId="1" stopIfTrue="1">
      <formula>$F65="T"</formula>
    </cfRule>
    <cfRule type="expression" priority="45" dxfId="0" stopIfTrue="1">
      <formula>$F65="Y"</formula>
    </cfRule>
  </conditionalFormatting>
  <conditionalFormatting sqref="B64">
    <cfRule type="expression" priority="40" dxfId="2" stopIfTrue="1">
      <formula>$F64="Z"</formula>
    </cfRule>
    <cfRule type="expression" priority="41" dxfId="1" stopIfTrue="1">
      <formula>$F64="T"</formula>
    </cfRule>
    <cfRule type="expression" priority="42" dxfId="0" stopIfTrue="1">
      <formula>$F64="Y"</formula>
    </cfRule>
  </conditionalFormatting>
  <conditionalFormatting sqref="B64">
    <cfRule type="expression" priority="37" dxfId="2" stopIfTrue="1">
      <formula>$F64="Z"</formula>
    </cfRule>
    <cfRule type="expression" priority="38" dxfId="1" stopIfTrue="1">
      <formula>$F64="T"</formula>
    </cfRule>
    <cfRule type="expression" priority="39" dxfId="0" stopIfTrue="1">
      <formula>$F64="Y"</formula>
    </cfRule>
  </conditionalFormatting>
  <conditionalFormatting sqref="B62 B66">
    <cfRule type="expression" priority="34" dxfId="2" stopIfTrue="1">
      <formula>$L62="Z"</formula>
    </cfRule>
    <cfRule type="expression" priority="35" dxfId="1" stopIfTrue="1">
      <formula>$L62="T"</formula>
    </cfRule>
    <cfRule type="expression" priority="36" dxfId="0" stopIfTrue="1">
      <formula>$L62="Y"</formula>
    </cfRule>
  </conditionalFormatting>
  <conditionalFormatting sqref="B60">
    <cfRule type="expression" priority="25" dxfId="2" stopIfTrue="1">
      <formula>$L60="Z"</formula>
    </cfRule>
    <cfRule type="expression" priority="26" dxfId="1" stopIfTrue="1">
      <formula>$L60="T"</formula>
    </cfRule>
    <cfRule type="expression" priority="27" dxfId="0" stopIfTrue="1">
      <formula>$L60="Y"</formula>
    </cfRule>
  </conditionalFormatting>
  <conditionalFormatting sqref="B60">
    <cfRule type="expression" priority="22" dxfId="2" stopIfTrue="1">
      <formula>$L60="Z"</formula>
    </cfRule>
    <cfRule type="expression" priority="23" dxfId="1" stopIfTrue="1">
      <formula>$L60="T"</formula>
    </cfRule>
    <cfRule type="expression" priority="24" dxfId="0" stopIfTrue="1">
      <formula>$L60="Y"</formula>
    </cfRule>
  </conditionalFormatting>
  <conditionalFormatting sqref="B50">
    <cfRule type="expression" priority="19" dxfId="2" stopIfTrue="1">
      <formula>$L50="Z"</formula>
    </cfRule>
    <cfRule type="expression" priority="20" dxfId="1" stopIfTrue="1">
      <formula>$L50="T"</formula>
    </cfRule>
    <cfRule type="expression" priority="21" dxfId="0" stopIfTrue="1">
      <formula>$L50="Y"</formula>
    </cfRule>
  </conditionalFormatting>
  <conditionalFormatting sqref="B46">
    <cfRule type="expression" priority="16" dxfId="2" stopIfTrue="1">
      <formula>$L46="Z"</formula>
    </cfRule>
    <cfRule type="expression" priority="17" dxfId="1" stopIfTrue="1">
      <formula>$L46="T"</formula>
    </cfRule>
    <cfRule type="expression" priority="18" dxfId="0" stopIfTrue="1">
      <formula>$L46="Y"</formula>
    </cfRule>
  </conditionalFormatting>
  <conditionalFormatting sqref="B46">
    <cfRule type="expression" priority="13" dxfId="2" stopIfTrue="1">
      <formula>$L46="Z"</formula>
    </cfRule>
    <cfRule type="expression" priority="14" dxfId="1" stopIfTrue="1">
      <formula>$L46="T"</formula>
    </cfRule>
    <cfRule type="expression" priority="15" dxfId="0" stopIfTrue="1">
      <formula>$L46="Y"</formula>
    </cfRule>
  </conditionalFormatting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2022-12-05T08:24:20Z</dcterms:modified>
  <cp:category/>
  <cp:version/>
  <cp:contentType/>
  <cp:contentStatus/>
</cp:coreProperties>
</file>