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240" yWindow="45" windowWidth="20115" windowHeight="7995" activeTab="0"/>
  </bookViews>
  <sheets>
    <sheet name="RO č. 8, 19.7.2023" sheetId="3" r:id="rId1"/>
  </sheets>
  <definedNames/>
  <calcPr calcId="162913"/>
</workbook>
</file>

<file path=xl/sharedStrings.xml><?xml version="1.0" encoding="utf-8"?>
<sst xmlns="http://schemas.openxmlformats.org/spreadsheetml/2006/main" count="164" uniqueCount="109">
  <si>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</si>
  <si>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</si>
  <si>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</si>
  <si>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</si>
  <si>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</si>
  <si>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</si>
  <si>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</si>
  <si>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</si>
  <si>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</si>
  <si>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</si>
  <si>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</si>
  <si>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</si>
  <si>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</si>
  <si>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</si>
  <si>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</si>
  <si>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</si>
  <si>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</si>
  <si>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</si>
  <si>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</si>
  <si>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</si>
  <si>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</si>
  <si>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</si>
  <si>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</si>
  <si>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</si>
  <si>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</si>
  <si>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</si>
  <si>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</si>
  <si>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</si>
  <si>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</si>
  <si>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Finance</t>
  </si>
  <si>
    <t>Rekapitulace Rozpočtového opatření</t>
  </si>
  <si>
    <t>D) Změny ve financování</t>
  </si>
  <si>
    <t>Financování saldo</t>
  </si>
  <si>
    <t>Rekapitulace celkového rozpočtu města na rok 2023 včetně RO</t>
  </si>
  <si>
    <t>4.</t>
  </si>
  <si>
    <t>Celkové výdaje (BV+I)</t>
  </si>
  <si>
    <t>3.</t>
  </si>
  <si>
    <t>5.</t>
  </si>
  <si>
    <t>P = příjmy   V = výdaje   NZ = nově zařazeno do R2023</t>
  </si>
  <si>
    <t xml:space="preserve">Rozpočtové opatření č. 8/2023 - změna schváleného rozpočtu roku 2023 - červenec  (údaje v tis. Kč) </t>
  </si>
  <si>
    <t>č. 8</t>
  </si>
  <si>
    <t>19.7.2023</t>
  </si>
  <si>
    <t>Otrokovice 19.7.2023</t>
  </si>
  <si>
    <t>00100</t>
  </si>
  <si>
    <t>0483</t>
  </si>
  <si>
    <t>0480</t>
  </si>
  <si>
    <t>0470</t>
  </si>
  <si>
    <t>0450</t>
  </si>
  <si>
    <t>0452</t>
  </si>
  <si>
    <t>0481</t>
  </si>
  <si>
    <t>0482</t>
  </si>
  <si>
    <t>0357</t>
  </si>
  <si>
    <t>NZ</t>
  </si>
  <si>
    <t>143133092</t>
  </si>
  <si>
    <t>143533092</t>
  </si>
  <si>
    <t>PROV Programové vybavení, přesun na pol. 5172</t>
  </si>
  <si>
    <t>6171</t>
  </si>
  <si>
    <t>5172</t>
  </si>
  <si>
    <t>EKO Příjem nein. dotace od ZK pro SENIOR př. org., denní stacionář, IS 1373730</t>
  </si>
  <si>
    <t>EKO Transfer nein. dotace od ZK pro SENIOR př. org., denní stacionář, IS 1373730</t>
  </si>
  <si>
    <t>EKO Příjem nein. dotace od ZK pro SENIOR př. org., domov pro seniory, IS 1869567</t>
  </si>
  <si>
    <t>EKO Transfer nein. dotace od ZK pro SENIOR př. org., domov pro seniory, IS 1869567</t>
  </si>
  <si>
    <t>EKO Daň z příjmů právnických osob za město Otrokovice za r. 2022, 5 013 910 Kč - P</t>
  </si>
  <si>
    <t>EKO Platba daně z příjmů právn. osob za město Otrokovice za r. 2022, 5 013 910 Kč - V</t>
  </si>
  <si>
    <t>EKO Příjem nein. dotace od ZK pro SENIOR př. org., peč. služba, IS 2119454</t>
  </si>
  <si>
    <t>EKO Transfer nein. dotace od ZK pro SENIOR př. org., peč. služba, IS 2119454</t>
  </si>
  <si>
    <t>EKO Příjem nein. dotace od ZK pro SENIOR př. org., domov pro seniory, IS 3511015</t>
  </si>
  <si>
    <t>EKO Transfer nein. dotace od ZK pro SENIOR př. org., domov pro seniory, IS 3511015</t>
  </si>
  <si>
    <t>EKO Příjem nein. dotace od ZK pro SENIOR př. org., odleh. služba, IS 3940307</t>
  </si>
  <si>
    <t>EKO Transfer nein. dotace od ZK pro SENIOR př. org., odleh. služba, IS 3940307</t>
  </si>
  <si>
    <t>EKO Příjem nein. dotace od ZK pro SENIOR př. org., DZR, IS 6696436</t>
  </si>
  <si>
    <t>EKO Transfer nein. dotace od ZK pro SENIOR př. org., DZR, IS 6696436</t>
  </si>
  <si>
    <t>EKO Příjem nein. dotace od ZK pro SENIOR př. org., odleh. služba, IS 7318632</t>
  </si>
  <si>
    <t>EKO Transfer nein. dotace od ZK pro SENIOR př. org., odleh. služba, IS 7318632</t>
  </si>
  <si>
    <t>EKO Příjem doplatku Obědy do škol V. pro ZŠ Trávníky</t>
  </si>
  <si>
    <t>EKO Transfer doplatku Obědy do škol V. pro ZŠ Trávníky</t>
  </si>
  <si>
    <t>00200</t>
  </si>
  <si>
    <t>0359</t>
  </si>
  <si>
    <t>2091</t>
  </si>
  <si>
    <t>0524</t>
  </si>
  <si>
    <t xml:space="preserve">OŠK Nákup ostatních služeb MAP III.    </t>
  </si>
  <si>
    <t>OŠK Knihy, učební pomůcky a tisk MAP III.</t>
  </si>
  <si>
    <t>OŠK Dary obyvatelstvu - rozdělení grantů pro talent. mládež dle us. RMO/7/11/23</t>
  </si>
  <si>
    <t>8614</t>
  </si>
  <si>
    <t>8615</t>
  </si>
  <si>
    <t>8613</t>
  </si>
  <si>
    <t>8619</t>
  </si>
  <si>
    <t>OM výkupy pozemků</t>
  </si>
  <si>
    <t>OM Výkupy ostatních staveb</t>
  </si>
  <si>
    <t>0612</t>
  </si>
  <si>
    <t>13013</t>
  </si>
  <si>
    <t>28.6.2023</t>
  </si>
  <si>
    <t>EKO Příjem finančních darů od podnikatelských subjektů dle us. RMO/33/9/23</t>
  </si>
  <si>
    <t>2289</t>
  </si>
  <si>
    <t>2290</t>
  </si>
  <si>
    <t>6.</t>
  </si>
  <si>
    <t>EKO Opravy chodníků na Baťově - zvýšení</t>
  </si>
  <si>
    <t>EKO Opravy chodníků v lokalitě Kvítkovice - zvýšení</t>
  </si>
  <si>
    <t>EKO Příjem vratka nevyužitých fin. prostředků Letní přím. tábory</t>
  </si>
  <si>
    <t>EKO Transfer vratky nevyužitých fin. prostředků Letní přím. tábory</t>
  </si>
  <si>
    <t>EKO Příjem nein. dotace z MPSV OP JAK pro ZŠ TGM, př. or., (zjednodušené vykazování) -SR</t>
  </si>
  <si>
    <t>EKO Transfer nein. dotace z MPSV OP JAK pro ZŠ TGM, př. or., (zjednodušené vykazování) -SR</t>
  </si>
  <si>
    <t>EKO Příjem nein. dotace z MPSV OP JAK pro ZŠ TGM, př. or., (zjednodušené vykazování) -EU</t>
  </si>
  <si>
    <t>EKO Transfer nein. dotace z MPSV OP JAK pro ZŠ TGM, př. or., (zjednodušené vykazování) - EU</t>
  </si>
  <si>
    <t>OM výkupy pozemků - přesun na org. 8613</t>
  </si>
  <si>
    <t>OM inženýrská činnost - zvýšení</t>
  </si>
  <si>
    <t>OM geodetické podklady - přesun na org. 8613</t>
  </si>
  <si>
    <t>PROV progamové vybavení - zvýšení</t>
  </si>
  <si>
    <t>Příloha k us. RMO/26/12/23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</si>
</sst>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4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" fontId="1" fillId="3" borderId="3" xfId="0" applyNumberFormat="1" applyFont="1" applyFill="1" applyBorder="1" applyAlignment="1">
      <alignment horizontal="right"/>
    </xf>
    <xf numFmtId="0" fontId="1" fillId="0" borderId="4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3" fillId="3" borderId="3" xfId="0" applyNumberFormat="1" applyFont="1" applyFill="1" applyBorder="1"/>
    <xf numFmtId="0" fontId="3" fillId="0" borderId="4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4" fontId="1" fillId="3" borderId="1" xfId="0" applyNumberFormat="1" applyFont="1" applyFill="1" applyBorder="1" applyAlignment="1">
      <alignment horizontal="right"/>
    </xf>
    <xf numFmtId="4" fontId="3" fillId="0" borderId="5" xfId="0" applyNumberFormat="1" applyFont="1" applyBorder="1"/>
    <xf numFmtId="4" fontId="1" fillId="0" borderId="6" xfId="0" applyNumberFormat="1" applyFont="1" applyBorder="1"/>
    <xf numFmtId="0" fontId="1" fillId="3" borderId="0" xfId="0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7" xfId="0" applyFont="1" applyBorder="1"/>
    <xf numFmtId="0" fontId="3" fillId="0" borderId="7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3" fillId="0" borderId="8" xfId="0" applyFont="1" applyBorder="1"/>
    <xf numFmtId="4" fontId="1" fillId="3" borderId="9" xfId="0" applyNumberFormat="1" applyFont="1" applyFill="1" applyBorder="1" applyAlignment="1">
      <alignment horizontal="right"/>
    </xf>
    <xf numFmtId="4" fontId="3" fillId="3" borderId="9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3" fillId="3" borderId="5" xfId="0" applyNumberFormat="1" applyFont="1" applyFill="1" applyBorder="1" applyAlignment="1">
      <alignment horizontal="right"/>
    </xf>
    <xf numFmtId="0" fontId="3" fillId="0" borderId="0" xfId="0" applyFont="1"/>
    <xf numFmtId="0" fontId="3" fillId="0" borderId="10" xfId="0" applyFont="1" applyBorder="1" applyAlignment="1">
      <alignment horizontal="left"/>
    </xf>
    <xf numFmtId="4" fontId="3" fillId="0" borderId="4" xfId="0" applyNumberFormat="1" applyFont="1" applyBorder="1"/>
    <xf numFmtId="4" fontId="1" fillId="0" borderId="4" xfId="0" applyNumberFormat="1" applyFont="1" applyBorder="1"/>
    <xf numFmtId="49" fontId="1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/>
    <xf numFmtId="0" fontId="1" fillId="3" borderId="8" xfId="0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/>
    </xf>
    <xf numFmtId="0" fontId="0" fillId="0" borderId="0" xfId="0" applyBorder="1"/>
    <xf numFmtId="4" fontId="3" fillId="0" borderId="0" xfId="0" applyNumberFormat="1" applyFont="1" applyFill="1" applyBorder="1" applyAlignment="1">
      <alignment horizontal="right"/>
    </xf>
    <xf numFmtId="0" fontId="0" fillId="0" borderId="4" xfId="0" applyBorder="1"/>
    <xf numFmtId="4" fontId="1" fillId="3" borderId="5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/>
    <xf numFmtId="0" fontId="1" fillId="0" borderId="5" xfId="0" applyFont="1" applyFill="1" applyBorder="1" applyAlignment="1">
      <alignment vertical="center"/>
    </xf>
    <xf numFmtId="49" fontId="1" fillId="0" borderId="5" xfId="22" applyNumberFormat="1" applyFont="1" applyFill="1" applyBorder="1" applyAlignment="1">
      <alignment horizontal="left" vertical="center" wrapText="1"/>
      <protection/>
    </xf>
    <xf numFmtId="4" fontId="1" fillId="0" borderId="5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" fontId="1" fillId="4" borderId="15" xfId="20" applyNumberFormat="1" applyFont="1" applyFill="1" applyBorder="1" applyAlignment="1" applyProtection="1">
      <alignment vertical="center"/>
      <protection/>
    </xf>
    <xf numFmtId="4" fontId="1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right" vertical="center"/>
    </xf>
    <xf numFmtId="49" fontId="7" fillId="5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4" fontId="1" fillId="5" borderId="5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4" fontId="0" fillId="0" borderId="0" xfId="0" applyNumberFormat="1"/>
    <xf numFmtId="0" fontId="1" fillId="0" borderId="5" xfId="0" applyFont="1" applyFill="1" applyBorder="1" applyAlignment="1">
      <alignment horizontal="left" vertical="center"/>
    </xf>
    <xf numFmtId="49" fontId="7" fillId="0" borderId="5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right" vertical="center"/>
    </xf>
    <xf numFmtId="49" fontId="1" fillId="5" borderId="5" xfId="22" applyNumberFormat="1" applyFont="1" applyFill="1" applyBorder="1" applyAlignment="1">
      <alignment horizontal="left" vertical="center" wrapText="1"/>
      <protection/>
    </xf>
    <xf numFmtId="49" fontId="1" fillId="5" borderId="5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4" fontId="1" fillId="5" borderId="5" xfId="0" applyNumberFormat="1" applyFont="1" applyFill="1" applyBorder="1" applyAlignment="1">
      <alignment horizontal="right" vertical="center"/>
    </xf>
    <xf numFmtId="4" fontId="3" fillId="5" borderId="5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left" vertical="center"/>
    </xf>
    <xf numFmtId="4" fontId="7" fillId="5" borderId="5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49" fontId="1" fillId="5" borderId="5" xfId="22" applyNumberFormat="1" applyFont="1" applyFill="1" applyBorder="1" applyAlignment="1">
      <alignment horizontal="left" vertical="center"/>
      <protection/>
    </xf>
    <xf numFmtId="0" fontId="3" fillId="0" borderId="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0" borderId="12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49" fontId="3" fillId="3" borderId="5" xfId="0" applyNumberFormat="1" applyFont="1" applyFill="1" applyBorder="1" applyAlignment="1">
      <alignment horizontal="right"/>
    </xf>
    <xf numFmtId="49" fontId="3" fillId="3" borderId="7" xfId="0" applyNumberFormat="1" applyFont="1" applyFill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15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  <cellStyle name="normální 3" xfId="23"/>
  </cellStyles>
  <dxfs count="21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zoomScale="110" zoomScaleNormal="110" workbookViewId="0" topLeftCell="A1">
      <selection activeCell="N21" sqref="N21"/>
    </sheetView>
  </sheetViews>
  <sheetFormatPr defaultColWidth="9.140625" defaultRowHeight="15"/>
  <cols>
    <col min="1" max="1" width="4.00390625" style="0" customWidth="1"/>
    <col min="2" max="2" width="73.7109375" style="0" customWidth="1"/>
    <col min="3" max="3" width="4.140625" style="0" customWidth="1"/>
    <col min="4" max="4" width="10.140625" style="0" customWidth="1"/>
    <col min="5" max="6" width="7.28125" style="0" customWidth="1"/>
    <col min="7" max="7" width="6.7109375" style="0" customWidth="1"/>
    <col min="8" max="10" width="10.140625" style="0" customWidth="1"/>
  </cols>
  <sheetData>
    <row r="1" spans="1:10" ht="12.95" customHeight="1">
      <c r="A1" s="1" t="s">
        <v>39</v>
      </c>
      <c r="B1" s="38"/>
      <c r="C1" s="2"/>
      <c r="D1" s="2"/>
      <c r="E1" s="3"/>
      <c r="F1" s="3"/>
      <c r="G1" s="3"/>
      <c r="H1" s="140" t="s">
        <v>108</v>
      </c>
      <c r="I1" s="140"/>
      <c r="J1" s="140"/>
    </row>
    <row r="2" spans="1:10" ht="12.95" customHeight="1">
      <c r="A2" s="4" t="s">
        <v>0</v>
      </c>
      <c r="B2" s="120" t="s">
        <v>1</v>
      </c>
      <c r="C2" s="4"/>
      <c r="D2" s="4" t="s">
        <v>2</v>
      </c>
      <c r="E2" s="120" t="s">
        <v>3</v>
      </c>
      <c r="F2" s="120" t="s">
        <v>4</v>
      </c>
      <c r="G2" s="120" t="s">
        <v>5</v>
      </c>
      <c r="H2" s="4" t="s">
        <v>6</v>
      </c>
      <c r="I2" s="4" t="s">
        <v>7</v>
      </c>
      <c r="J2" s="4" t="s">
        <v>8</v>
      </c>
    </row>
    <row r="3" spans="1:10" ht="12.95" customHeight="1">
      <c r="A3" s="5" t="s">
        <v>9</v>
      </c>
      <c r="B3" s="121"/>
      <c r="C3" s="5"/>
      <c r="D3" s="5" t="s">
        <v>10</v>
      </c>
      <c r="E3" s="121"/>
      <c r="F3" s="121"/>
      <c r="G3" s="121"/>
      <c r="H3" s="5" t="s">
        <v>11</v>
      </c>
      <c r="I3" s="5" t="s">
        <v>40</v>
      </c>
      <c r="J3" s="5" t="s">
        <v>11</v>
      </c>
    </row>
    <row r="4" spans="1:10" ht="12.95" customHeight="1">
      <c r="A4" s="95" t="s">
        <v>12</v>
      </c>
      <c r="B4" s="96"/>
      <c r="C4" s="97"/>
      <c r="D4" s="94"/>
      <c r="E4" s="93"/>
      <c r="F4" s="93"/>
      <c r="G4" s="93"/>
      <c r="H4" s="93"/>
      <c r="I4" s="43"/>
      <c r="J4" s="93"/>
    </row>
    <row r="5" spans="1:10" s="57" customFormat="1" ht="12.95" customHeight="1">
      <c r="A5" s="138" t="s">
        <v>13</v>
      </c>
      <c r="B5" s="59" t="s">
        <v>58</v>
      </c>
      <c r="C5" s="43"/>
      <c r="D5" s="42" t="s">
        <v>43</v>
      </c>
      <c r="E5" s="93"/>
      <c r="F5" s="93">
        <v>4122</v>
      </c>
      <c r="G5" s="42" t="s">
        <v>44</v>
      </c>
      <c r="H5" s="60">
        <v>542.57</v>
      </c>
      <c r="I5" s="61">
        <v>361.72</v>
      </c>
      <c r="J5" s="98">
        <f aca="true" t="shared" si="0" ref="J5:J9">H5+I5</f>
        <v>904.2900000000001</v>
      </c>
    </row>
    <row r="6" spans="1:10" s="57" customFormat="1" ht="12.95" customHeight="1">
      <c r="A6" s="139"/>
      <c r="B6" s="59" t="s">
        <v>59</v>
      </c>
      <c r="C6" s="43"/>
      <c r="D6" s="42" t="s">
        <v>43</v>
      </c>
      <c r="E6" s="93">
        <v>4356</v>
      </c>
      <c r="F6" s="93">
        <v>5336</v>
      </c>
      <c r="G6" s="42" t="s">
        <v>44</v>
      </c>
      <c r="H6" s="60">
        <v>542.57</v>
      </c>
      <c r="I6" s="61">
        <v>361.72</v>
      </c>
      <c r="J6" s="98">
        <f t="shared" si="0"/>
        <v>904.2900000000001</v>
      </c>
    </row>
    <row r="7" spans="1:10" s="57" customFormat="1" ht="12.95" customHeight="1">
      <c r="A7" s="139"/>
      <c r="B7" s="59" t="s">
        <v>60</v>
      </c>
      <c r="C7" s="43"/>
      <c r="D7" s="42" t="s">
        <v>43</v>
      </c>
      <c r="E7" s="93"/>
      <c r="F7" s="93">
        <v>4122</v>
      </c>
      <c r="G7" s="42" t="s">
        <v>45</v>
      </c>
      <c r="H7" s="60">
        <v>6030.86</v>
      </c>
      <c r="I7" s="61">
        <v>4020.58</v>
      </c>
      <c r="J7" s="98">
        <f t="shared" si="0"/>
        <v>10051.439999999999</v>
      </c>
    </row>
    <row r="8" spans="1:10" s="57" customFormat="1" ht="12.95" customHeight="1">
      <c r="A8" s="139"/>
      <c r="B8" s="59" t="s">
        <v>61</v>
      </c>
      <c r="C8" s="43"/>
      <c r="D8" s="42" t="s">
        <v>43</v>
      </c>
      <c r="E8" s="93">
        <v>4350</v>
      </c>
      <c r="F8" s="93">
        <v>5336</v>
      </c>
      <c r="G8" s="42" t="s">
        <v>45</v>
      </c>
      <c r="H8" s="60">
        <v>6030.86</v>
      </c>
      <c r="I8" s="61">
        <v>4020.58</v>
      </c>
      <c r="J8" s="98">
        <f t="shared" si="0"/>
        <v>10051.439999999999</v>
      </c>
    </row>
    <row r="9" spans="1:10" s="57" customFormat="1" ht="12.95" customHeight="1">
      <c r="A9" s="139"/>
      <c r="B9" s="59" t="s">
        <v>64</v>
      </c>
      <c r="C9" s="43"/>
      <c r="D9" s="42" t="s">
        <v>43</v>
      </c>
      <c r="E9" s="93"/>
      <c r="F9" s="93">
        <v>4122</v>
      </c>
      <c r="G9" s="42" t="s">
        <v>46</v>
      </c>
      <c r="H9" s="60">
        <v>1692.6</v>
      </c>
      <c r="I9" s="61">
        <v>1128.4</v>
      </c>
      <c r="J9" s="98">
        <f t="shared" si="0"/>
        <v>2821</v>
      </c>
    </row>
    <row r="10" spans="1:12" s="44" customFormat="1" ht="12.95" customHeight="1">
      <c r="A10" s="139"/>
      <c r="B10" s="59" t="s">
        <v>65</v>
      </c>
      <c r="C10" s="43"/>
      <c r="D10" s="42" t="s">
        <v>43</v>
      </c>
      <c r="E10" s="93">
        <v>4351</v>
      </c>
      <c r="F10" s="88">
        <v>5336</v>
      </c>
      <c r="G10" s="42" t="s">
        <v>46</v>
      </c>
      <c r="H10" s="60">
        <v>1692.6</v>
      </c>
      <c r="I10" s="61">
        <v>1128.4</v>
      </c>
      <c r="J10" s="98">
        <f aca="true" t="shared" si="1" ref="J10:J30">H10+I10</f>
        <v>2821</v>
      </c>
      <c r="L10" s="100"/>
    </row>
    <row r="11" spans="1:10" s="44" customFormat="1" ht="12.95" customHeight="1">
      <c r="A11" s="139"/>
      <c r="B11" s="59" t="s">
        <v>66</v>
      </c>
      <c r="C11" s="43"/>
      <c r="D11" s="42" t="s">
        <v>43</v>
      </c>
      <c r="E11" s="93"/>
      <c r="F11" s="88">
        <v>4122</v>
      </c>
      <c r="G11" s="42" t="s">
        <v>47</v>
      </c>
      <c r="H11" s="60">
        <v>10051.44</v>
      </c>
      <c r="I11" s="61">
        <v>6700.96</v>
      </c>
      <c r="J11" s="98">
        <f t="shared" si="1"/>
        <v>16752.4</v>
      </c>
    </row>
    <row r="12" spans="1:10" s="57" customFormat="1" ht="12.95" customHeight="1">
      <c r="A12" s="139"/>
      <c r="B12" s="59" t="s">
        <v>67</v>
      </c>
      <c r="C12" s="43"/>
      <c r="D12" s="42" t="s">
        <v>43</v>
      </c>
      <c r="E12" s="93">
        <v>4350</v>
      </c>
      <c r="F12" s="88">
        <v>5336</v>
      </c>
      <c r="G12" s="42" t="s">
        <v>47</v>
      </c>
      <c r="H12" s="60">
        <v>10051.44</v>
      </c>
      <c r="I12" s="61">
        <v>6700.96</v>
      </c>
      <c r="J12" s="98">
        <f t="shared" si="1"/>
        <v>16752.4</v>
      </c>
    </row>
    <row r="13" spans="1:10" s="57" customFormat="1" ht="12.95" customHeight="1">
      <c r="A13" s="139"/>
      <c r="B13" s="59" t="s">
        <v>68</v>
      </c>
      <c r="C13" s="43"/>
      <c r="D13" s="42" t="s">
        <v>43</v>
      </c>
      <c r="E13" s="93"/>
      <c r="F13" s="88">
        <v>4122</v>
      </c>
      <c r="G13" s="42" t="s">
        <v>48</v>
      </c>
      <c r="H13" s="60">
        <v>973.2</v>
      </c>
      <c r="I13" s="61">
        <v>648.8</v>
      </c>
      <c r="J13" s="98">
        <f t="shared" si="1"/>
        <v>1622</v>
      </c>
    </row>
    <row r="14" spans="1:10" s="57" customFormat="1" ht="12.95" customHeight="1">
      <c r="A14" s="139"/>
      <c r="B14" s="59" t="s">
        <v>69</v>
      </c>
      <c r="C14" s="43"/>
      <c r="D14" s="42" t="s">
        <v>43</v>
      </c>
      <c r="E14" s="93">
        <v>4359</v>
      </c>
      <c r="F14" s="88">
        <v>5336</v>
      </c>
      <c r="G14" s="42" t="s">
        <v>48</v>
      </c>
      <c r="H14" s="60">
        <v>973.2</v>
      </c>
      <c r="I14" s="61">
        <v>648.8</v>
      </c>
      <c r="J14" s="98">
        <f t="shared" si="1"/>
        <v>1622</v>
      </c>
    </row>
    <row r="15" spans="1:10" s="57" customFormat="1" ht="12.95" customHeight="1">
      <c r="A15" s="139"/>
      <c r="B15" s="59" t="s">
        <v>70</v>
      </c>
      <c r="C15" s="43"/>
      <c r="D15" s="42" t="s">
        <v>43</v>
      </c>
      <c r="E15" s="93"/>
      <c r="F15" s="88">
        <v>4122</v>
      </c>
      <c r="G15" s="42" t="s">
        <v>49</v>
      </c>
      <c r="H15" s="60">
        <v>5731.8</v>
      </c>
      <c r="I15" s="61">
        <v>3821.2</v>
      </c>
      <c r="J15" s="98">
        <f t="shared" si="1"/>
        <v>9553</v>
      </c>
    </row>
    <row r="16" spans="1:10" s="57" customFormat="1" ht="12.95" customHeight="1">
      <c r="A16" s="139"/>
      <c r="B16" s="59" t="s">
        <v>71</v>
      </c>
      <c r="C16" s="43"/>
      <c r="D16" s="42" t="s">
        <v>43</v>
      </c>
      <c r="E16" s="93">
        <v>4357</v>
      </c>
      <c r="F16" s="88">
        <v>5336</v>
      </c>
      <c r="G16" s="42" t="s">
        <v>49</v>
      </c>
      <c r="H16" s="60">
        <v>5731.8</v>
      </c>
      <c r="I16" s="61">
        <v>3821.2</v>
      </c>
      <c r="J16" s="98">
        <f t="shared" si="1"/>
        <v>9553</v>
      </c>
    </row>
    <row r="17" spans="1:10" s="57" customFormat="1" ht="12.95" customHeight="1">
      <c r="A17" s="139"/>
      <c r="B17" s="59" t="s">
        <v>72</v>
      </c>
      <c r="C17" s="43"/>
      <c r="D17" s="42" t="s">
        <v>43</v>
      </c>
      <c r="E17" s="93"/>
      <c r="F17" s="88">
        <v>4122</v>
      </c>
      <c r="G17" s="42" t="s">
        <v>50</v>
      </c>
      <c r="H17" s="60">
        <v>1946.4</v>
      </c>
      <c r="I17" s="61">
        <v>1297.6</v>
      </c>
      <c r="J17" s="98">
        <f t="shared" si="1"/>
        <v>3244</v>
      </c>
    </row>
    <row r="18" spans="1:10" s="57" customFormat="1" ht="12.95" customHeight="1">
      <c r="A18" s="141"/>
      <c r="B18" s="59" t="s">
        <v>73</v>
      </c>
      <c r="C18" s="43"/>
      <c r="D18" s="42" t="s">
        <v>43</v>
      </c>
      <c r="E18" s="93">
        <v>4359</v>
      </c>
      <c r="F18" s="88">
        <v>5336</v>
      </c>
      <c r="G18" s="42" t="s">
        <v>50</v>
      </c>
      <c r="H18" s="60">
        <v>1946.4</v>
      </c>
      <c r="I18" s="61">
        <v>1297.6</v>
      </c>
      <c r="J18" s="98">
        <f t="shared" si="1"/>
        <v>3244</v>
      </c>
    </row>
    <row r="19" spans="1:10" s="57" customFormat="1" ht="12.95" customHeight="1">
      <c r="A19" s="138" t="s">
        <v>14</v>
      </c>
      <c r="B19" s="116" t="s">
        <v>100</v>
      </c>
      <c r="C19" s="81" t="s">
        <v>52</v>
      </c>
      <c r="D19" s="105" t="s">
        <v>53</v>
      </c>
      <c r="E19" s="106"/>
      <c r="F19" s="84">
        <v>4116</v>
      </c>
      <c r="G19" s="105" t="s">
        <v>51</v>
      </c>
      <c r="H19" s="107">
        <v>0</v>
      </c>
      <c r="I19" s="108">
        <v>734.68</v>
      </c>
      <c r="J19" s="92">
        <f t="shared" si="1"/>
        <v>734.68</v>
      </c>
    </row>
    <row r="20" spans="1:10" s="57" customFormat="1" ht="12.95" customHeight="1">
      <c r="A20" s="139"/>
      <c r="B20" s="116" t="s">
        <v>101</v>
      </c>
      <c r="C20" s="81" t="s">
        <v>52</v>
      </c>
      <c r="D20" s="105" t="s">
        <v>53</v>
      </c>
      <c r="E20" s="106">
        <v>3113</v>
      </c>
      <c r="F20" s="84">
        <v>5336</v>
      </c>
      <c r="G20" s="105" t="s">
        <v>51</v>
      </c>
      <c r="H20" s="107">
        <v>0</v>
      </c>
      <c r="I20" s="108">
        <v>734.68</v>
      </c>
      <c r="J20" s="92">
        <f t="shared" si="1"/>
        <v>734.68</v>
      </c>
    </row>
    <row r="21" spans="1:10" s="57" customFormat="1" ht="12.95" customHeight="1">
      <c r="A21" s="139"/>
      <c r="B21" s="116" t="s">
        <v>102</v>
      </c>
      <c r="C21" s="81" t="s">
        <v>52</v>
      </c>
      <c r="D21" s="105" t="s">
        <v>54</v>
      </c>
      <c r="E21" s="106"/>
      <c r="F21" s="84">
        <v>4116</v>
      </c>
      <c r="G21" s="105" t="s">
        <v>51</v>
      </c>
      <c r="H21" s="107">
        <v>0</v>
      </c>
      <c r="I21" s="108">
        <v>2423.21</v>
      </c>
      <c r="J21" s="92">
        <f t="shared" si="1"/>
        <v>2423.21</v>
      </c>
    </row>
    <row r="22" spans="1:10" s="57" customFormat="1" ht="12.95" customHeight="1">
      <c r="A22" s="141"/>
      <c r="B22" s="116" t="s">
        <v>103</v>
      </c>
      <c r="C22" s="81" t="s">
        <v>52</v>
      </c>
      <c r="D22" s="105" t="s">
        <v>54</v>
      </c>
      <c r="E22" s="106">
        <v>3113</v>
      </c>
      <c r="F22" s="84">
        <v>5336</v>
      </c>
      <c r="G22" s="105" t="s">
        <v>51</v>
      </c>
      <c r="H22" s="107">
        <v>0</v>
      </c>
      <c r="I22" s="108">
        <v>2423.21</v>
      </c>
      <c r="J22" s="92">
        <f t="shared" si="1"/>
        <v>2423.21</v>
      </c>
    </row>
    <row r="23" spans="1:10" s="57" customFormat="1" ht="12.95" customHeight="1">
      <c r="A23" s="138" t="s">
        <v>36</v>
      </c>
      <c r="B23" s="104" t="s">
        <v>98</v>
      </c>
      <c r="C23" s="81" t="s">
        <v>52</v>
      </c>
      <c r="D23" s="105" t="s">
        <v>90</v>
      </c>
      <c r="E23" s="106">
        <v>6402</v>
      </c>
      <c r="F23" s="84">
        <v>2221</v>
      </c>
      <c r="G23" s="105" t="s">
        <v>89</v>
      </c>
      <c r="H23" s="107">
        <v>0</v>
      </c>
      <c r="I23" s="108">
        <v>0.3</v>
      </c>
      <c r="J23" s="92">
        <f t="shared" si="1"/>
        <v>0.3</v>
      </c>
    </row>
    <row r="24" spans="1:10" s="57" customFormat="1" ht="12.95" customHeight="1">
      <c r="A24" s="141"/>
      <c r="B24" s="104" t="s">
        <v>99</v>
      </c>
      <c r="C24" s="81" t="s">
        <v>52</v>
      </c>
      <c r="D24" s="105" t="s">
        <v>90</v>
      </c>
      <c r="E24" s="106">
        <v>6402</v>
      </c>
      <c r="F24" s="84">
        <v>5364</v>
      </c>
      <c r="G24" s="105" t="s">
        <v>89</v>
      </c>
      <c r="H24" s="107">
        <v>0</v>
      </c>
      <c r="I24" s="108">
        <v>0.3</v>
      </c>
      <c r="J24" s="92">
        <f t="shared" si="1"/>
        <v>0.3</v>
      </c>
    </row>
    <row r="25" spans="1:10" s="57" customFormat="1" ht="12.95" customHeight="1">
      <c r="A25" s="137" t="s">
        <v>34</v>
      </c>
      <c r="B25" s="91" t="s">
        <v>62</v>
      </c>
      <c r="C25" s="81" t="s">
        <v>52</v>
      </c>
      <c r="D25" s="105"/>
      <c r="E25" s="106"/>
      <c r="F25" s="106">
        <v>1122</v>
      </c>
      <c r="G25" s="105"/>
      <c r="H25" s="107">
        <v>0</v>
      </c>
      <c r="I25" s="108">
        <v>5013.91</v>
      </c>
      <c r="J25" s="92">
        <f t="shared" si="1"/>
        <v>5013.91</v>
      </c>
    </row>
    <row r="26" spans="1:10" s="57" customFormat="1" ht="12.95" customHeight="1">
      <c r="A26" s="137"/>
      <c r="B26" s="91" t="s">
        <v>63</v>
      </c>
      <c r="C26" s="81" t="s">
        <v>52</v>
      </c>
      <c r="D26" s="105"/>
      <c r="E26" s="106">
        <v>6399</v>
      </c>
      <c r="F26" s="106">
        <v>5365</v>
      </c>
      <c r="G26" s="105"/>
      <c r="H26" s="107">
        <v>0</v>
      </c>
      <c r="I26" s="108">
        <v>5013.91</v>
      </c>
      <c r="J26" s="92">
        <f t="shared" si="1"/>
        <v>5013.91</v>
      </c>
    </row>
    <row r="27" spans="1:10" s="57" customFormat="1" ht="12.95" customHeight="1">
      <c r="A27" s="138" t="s">
        <v>37</v>
      </c>
      <c r="B27" s="111" t="s">
        <v>74</v>
      </c>
      <c r="C27" s="81" t="s">
        <v>52</v>
      </c>
      <c r="D27" s="105" t="s">
        <v>76</v>
      </c>
      <c r="E27" s="84"/>
      <c r="F27" s="84">
        <v>4122</v>
      </c>
      <c r="G27" s="87" t="s">
        <v>77</v>
      </c>
      <c r="H27" s="112">
        <v>0</v>
      </c>
      <c r="I27" s="108">
        <v>4.76</v>
      </c>
      <c r="J27" s="112">
        <f t="shared" si="1"/>
        <v>4.76</v>
      </c>
    </row>
    <row r="28" spans="1:10" s="57" customFormat="1" ht="12.95" customHeight="1">
      <c r="A28" s="141"/>
      <c r="B28" s="111" t="s">
        <v>75</v>
      </c>
      <c r="C28" s="81" t="s">
        <v>52</v>
      </c>
      <c r="D28" s="105" t="s">
        <v>76</v>
      </c>
      <c r="E28" s="84">
        <v>3113</v>
      </c>
      <c r="F28" s="84">
        <v>5336</v>
      </c>
      <c r="G28" s="87" t="s">
        <v>77</v>
      </c>
      <c r="H28" s="112">
        <v>0</v>
      </c>
      <c r="I28" s="108">
        <v>4.76</v>
      </c>
      <c r="J28" s="112">
        <f t="shared" si="1"/>
        <v>4.76</v>
      </c>
    </row>
    <row r="29" spans="1:10" s="57" customFormat="1" ht="12.95" customHeight="1">
      <c r="A29" s="138" t="s">
        <v>95</v>
      </c>
      <c r="B29" s="111" t="s">
        <v>92</v>
      </c>
      <c r="C29" s="81" t="s">
        <v>52</v>
      </c>
      <c r="D29" s="105"/>
      <c r="E29" s="84">
        <v>2221</v>
      </c>
      <c r="F29" s="84">
        <v>2321</v>
      </c>
      <c r="G29" s="87"/>
      <c r="H29" s="112">
        <v>0</v>
      </c>
      <c r="I29" s="108">
        <v>434</v>
      </c>
      <c r="J29" s="112">
        <f t="shared" si="1"/>
        <v>434</v>
      </c>
    </row>
    <row r="30" spans="1:10" s="56" customFormat="1" ht="12.95" customHeight="1">
      <c r="A30" s="139"/>
      <c r="B30" s="101" t="s">
        <v>97</v>
      </c>
      <c r="C30" s="43"/>
      <c r="D30" s="42"/>
      <c r="E30" s="88">
        <v>2219</v>
      </c>
      <c r="F30" s="88">
        <v>5171</v>
      </c>
      <c r="G30" s="102" t="s">
        <v>93</v>
      </c>
      <c r="H30" s="103">
        <v>350</v>
      </c>
      <c r="I30" s="61">
        <v>217</v>
      </c>
      <c r="J30" s="103">
        <f t="shared" si="1"/>
        <v>567</v>
      </c>
    </row>
    <row r="31" spans="1:10" s="56" customFormat="1" ht="12.95" customHeight="1">
      <c r="A31" s="141"/>
      <c r="B31" s="101" t="s">
        <v>96</v>
      </c>
      <c r="C31" s="43"/>
      <c r="D31" s="42"/>
      <c r="E31" s="88">
        <v>2219</v>
      </c>
      <c r="F31" s="88">
        <v>5171</v>
      </c>
      <c r="G31" s="102" t="s">
        <v>94</v>
      </c>
      <c r="H31" s="103">
        <v>2500</v>
      </c>
      <c r="I31" s="61">
        <v>217</v>
      </c>
      <c r="J31" s="103">
        <f aca="true" t="shared" si="2" ref="J31">SUM(H31:I31)</f>
        <v>2717</v>
      </c>
    </row>
    <row r="32" spans="1:10" ht="12.95" customHeight="1">
      <c r="A32" s="7"/>
      <c r="B32" s="8"/>
      <c r="C32" s="9"/>
      <c r="D32" s="9"/>
      <c r="E32" s="122" t="s">
        <v>15</v>
      </c>
      <c r="F32" s="122"/>
      <c r="G32" s="122"/>
      <c r="H32" s="6">
        <f>H5+H7+H9+H11+H13+H15+H17+H19+H21+H23+H25+H27+H29</f>
        <v>26968.870000000003</v>
      </c>
      <c r="I32" s="6">
        <f aca="true" t="shared" si="3" ref="I32:J32">I5+I7+I9+I11+I13+I15+I17+I19+I21+I23+I25+I27+I29</f>
        <v>26590.119999999995</v>
      </c>
      <c r="J32" s="6">
        <f t="shared" si="3"/>
        <v>53558.99000000001</v>
      </c>
    </row>
    <row r="33" spans="1:12" ht="12.95" customHeight="1">
      <c r="A33" s="7"/>
      <c r="B33" s="10" t="s">
        <v>38</v>
      </c>
      <c r="C33" s="9"/>
      <c r="D33" s="9"/>
      <c r="E33" s="123" t="s">
        <v>16</v>
      </c>
      <c r="F33" s="123"/>
      <c r="G33" s="123"/>
      <c r="H33" s="6">
        <f>H6+H8+H10+H12+H14+H16+H18+H20+H22+H24+H26+H28+H30+H31</f>
        <v>29818.870000000003</v>
      </c>
      <c r="I33" s="6">
        <f aca="true" t="shared" si="4" ref="I33:J33">I6+I8+I10+I12+I14+I16+I18+I20+I22+I24+I26+I28+I30+I31</f>
        <v>26590.119999999995</v>
      </c>
      <c r="J33" s="6">
        <f t="shared" si="4"/>
        <v>56408.99000000001</v>
      </c>
      <c r="K33" s="53"/>
      <c r="L33" s="52"/>
    </row>
    <row r="34" spans="1:11" ht="12.95" customHeight="1">
      <c r="A34" s="7"/>
      <c r="B34" s="11"/>
      <c r="C34" s="9"/>
      <c r="D34" s="9"/>
      <c r="E34" s="124" t="s">
        <v>17</v>
      </c>
      <c r="F34" s="124"/>
      <c r="G34" s="124"/>
      <c r="H34" s="6">
        <v>0</v>
      </c>
      <c r="I34" s="6">
        <v>0</v>
      </c>
      <c r="J34" s="6">
        <v>0</v>
      </c>
      <c r="K34" s="54"/>
    </row>
    <row r="35" spans="1:10" ht="12.95" customHeight="1">
      <c r="A35" s="13"/>
      <c r="B35" s="14"/>
      <c r="C35" s="15"/>
      <c r="D35" s="15"/>
      <c r="E35" s="124" t="s">
        <v>18</v>
      </c>
      <c r="F35" s="124"/>
      <c r="G35" s="124"/>
      <c r="H35" s="16">
        <f>H32-H33-H34</f>
        <v>-2850</v>
      </c>
      <c r="I35" s="16">
        <f>I32-I33-I34</f>
        <v>0</v>
      </c>
      <c r="J35" s="16">
        <f>J32-J33-J34</f>
        <v>-2850</v>
      </c>
    </row>
    <row r="36" spans="1:10" ht="12.95" customHeight="1">
      <c r="A36" s="17" t="s">
        <v>19</v>
      </c>
      <c r="B36" s="18"/>
      <c r="C36" s="19"/>
      <c r="D36" s="19"/>
      <c r="E36" s="20"/>
      <c r="F36" s="18"/>
      <c r="G36" s="18"/>
      <c r="H36" s="21"/>
      <c r="I36" s="21"/>
      <c r="J36" s="22"/>
    </row>
    <row r="37" spans="1:11" ht="12.95" customHeight="1">
      <c r="A37" s="109" t="s">
        <v>13</v>
      </c>
      <c r="B37" s="59" t="s">
        <v>107</v>
      </c>
      <c r="C37" s="59"/>
      <c r="D37" s="59"/>
      <c r="E37" s="115" t="s">
        <v>56</v>
      </c>
      <c r="F37" s="115" t="s">
        <v>57</v>
      </c>
      <c r="G37" s="42"/>
      <c r="H37" s="60">
        <v>580</v>
      </c>
      <c r="I37" s="61">
        <v>600</v>
      </c>
      <c r="J37" s="60">
        <f>H37+I37</f>
        <v>1180</v>
      </c>
      <c r="K37" s="73"/>
    </row>
    <row r="38" spans="1:10" s="57" customFormat="1" ht="12.95" customHeight="1">
      <c r="A38" s="138" t="s">
        <v>14</v>
      </c>
      <c r="B38" s="113" t="s">
        <v>106</v>
      </c>
      <c r="C38" s="43"/>
      <c r="D38" s="43"/>
      <c r="E38" s="115">
        <v>3639</v>
      </c>
      <c r="F38" s="115">
        <v>5169</v>
      </c>
      <c r="G38" s="42" t="s">
        <v>83</v>
      </c>
      <c r="H38" s="60">
        <v>40</v>
      </c>
      <c r="I38" s="61">
        <v>-10</v>
      </c>
      <c r="J38" s="98">
        <f aca="true" t="shared" si="5" ref="J38">H38+I38</f>
        <v>30</v>
      </c>
    </row>
    <row r="39" spans="1:10" s="57" customFormat="1" ht="12.95" customHeight="1">
      <c r="A39" s="139"/>
      <c r="B39" s="101" t="s">
        <v>105</v>
      </c>
      <c r="C39" s="43"/>
      <c r="D39" s="43"/>
      <c r="E39" s="115">
        <v>3639</v>
      </c>
      <c r="F39" s="115">
        <v>5166</v>
      </c>
      <c r="G39" s="42" t="s">
        <v>85</v>
      </c>
      <c r="H39" s="60">
        <v>135</v>
      </c>
      <c r="I39" s="61">
        <v>30</v>
      </c>
      <c r="J39" s="98">
        <f aca="true" t="shared" si="6" ref="J39">H39+I39</f>
        <v>165</v>
      </c>
    </row>
    <row r="40" spans="1:14" s="56" customFormat="1" ht="12.95" customHeight="1">
      <c r="A40" s="137" t="s">
        <v>36</v>
      </c>
      <c r="B40" s="82" t="s">
        <v>80</v>
      </c>
      <c r="C40" s="83"/>
      <c r="D40" s="83">
        <v>103533063</v>
      </c>
      <c r="E40" s="83">
        <v>3113</v>
      </c>
      <c r="F40" s="83">
        <v>5169</v>
      </c>
      <c r="G40" s="85" t="s">
        <v>78</v>
      </c>
      <c r="H40" s="86">
        <v>216</v>
      </c>
      <c r="I40" s="61">
        <v>-4.3</v>
      </c>
      <c r="J40" s="70">
        <f aca="true" t="shared" si="7" ref="J40:J43">H40+I40</f>
        <v>211.7</v>
      </c>
      <c r="L40" s="77"/>
      <c r="M40" s="76"/>
      <c r="N40" s="76"/>
    </row>
    <row r="41" spans="1:14" s="56" customFormat="1" ht="12.95" customHeight="1">
      <c r="A41" s="137"/>
      <c r="B41" s="91" t="s">
        <v>81</v>
      </c>
      <c r="C41" s="106"/>
      <c r="D41" s="106">
        <v>103533063</v>
      </c>
      <c r="E41" s="106">
        <v>3113</v>
      </c>
      <c r="F41" s="106">
        <v>5136</v>
      </c>
      <c r="G41" s="105" t="s">
        <v>78</v>
      </c>
      <c r="H41" s="107">
        <v>0</v>
      </c>
      <c r="I41" s="108">
        <v>4.3</v>
      </c>
      <c r="J41" s="92">
        <f t="shared" si="7"/>
        <v>4.3</v>
      </c>
      <c r="L41" s="77"/>
      <c r="M41" s="76"/>
      <c r="N41" s="76"/>
    </row>
    <row r="42" spans="1:14" s="56" customFormat="1" ht="12.95" customHeight="1">
      <c r="A42" s="137"/>
      <c r="B42" s="82" t="s">
        <v>82</v>
      </c>
      <c r="C42" s="99"/>
      <c r="D42" s="99"/>
      <c r="E42" s="83">
        <v>3419</v>
      </c>
      <c r="F42" s="83">
        <v>5492</v>
      </c>
      <c r="G42" s="85" t="s">
        <v>79</v>
      </c>
      <c r="H42" s="86">
        <v>100</v>
      </c>
      <c r="I42" s="61">
        <v>-50</v>
      </c>
      <c r="J42" s="70">
        <f t="shared" si="7"/>
        <v>50</v>
      </c>
      <c r="L42" s="77"/>
      <c r="M42" s="76"/>
      <c r="N42" s="76"/>
    </row>
    <row r="43" spans="1:14" s="56" customFormat="1" ht="12.95" customHeight="1">
      <c r="A43" s="137"/>
      <c r="B43" s="91" t="s">
        <v>82</v>
      </c>
      <c r="C43" s="81"/>
      <c r="D43" s="81"/>
      <c r="E43" s="106">
        <v>3312</v>
      </c>
      <c r="F43" s="106">
        <v>5492</v>
      </c>
      <c r="G43" s="105" t="s">
        <v>79</v>
      </c>
      <c r="H43" s="107">
        <v>0</v>
      </c>
      <c r="I43" s="108">
        <v>50</v>
      </c>
      <c r="J43" s="92">
        <f t="shared" si="7"/>
        <v>50</v>
      </c>
      <c r="L43" s="78"/>
      <c r="M43" s="76"/>
      <c r="N43" s="76"/>
    </row>
    <row r="44" spans="1:10" ht="12.95" customHeight="1">
      <c r="A44" s="13"/>
      <c r="B44" s="63"/>
      <c r="C44" s="89"/>
      <c r="D44" s="89"/>
      <c r="E44" s="125" t="s">
        <v>20</v>
      </c>
      <c r="F44" s="126"/>
      <c r="G44" s="127"/>
      <c r="H44" s="90">
        <f>SUM(H37:H43)</f>
        <v>1071</v>
      </c>
      <c r="I44" s="90">
        <f>SUM(I37:I43)</f>
        <v>620</v>
      </c>
      <c r="J44" s="90">
        <f>SUM(J37:J43)</f>
        <v>1691</v>
      </c>
    </row>
    <row r="45" spans="1:10" ht="12.95" customHeight="1">
      <c r="A45" s="39" t="s">
        <v>21</v>
      </c>
      <c r="B45" s="18"/>
      <c r="C45" s="19"/>
      <c r="D45" s="19"/>
      <c r="E45" s="20"/>
      <c r="F45" s="18"/>
      <c r="G45" s="18"/>
      <c r="H45" s="21"/>
      <c r="I45" s="21"/>
      <c r="J45" s="24"/>
    </row>
    <row r="46" spans="1:10" s="57" customFormat="1" ht="12.95" customHeight="1">
      <c r="A46" s="83" t="s">
        <v>13</v>
      </c>
      <c r="B46" s="82" t="s">
        <v>55</v>
      </c>
      <c r="C46" s="99"/>
      <c r="D46" s="99"/>
      <c r="E46" s="83">
        <v>6171</v>
      </c>
      <c r="F46" s="83">
        <v>6111</v>
      </c>
      <c r="G46" s="85"/>
      <c r="H46" s="86">
        <v>850</v>
      </c>
      <c r="I46" s="114">
        <v>-600</v>
      </c>
      <c r="J46" s="70">
        <f>H46+I46</f>
        <v>250</v>
      </c>
    </row>
    <row r="47" spans="1:10" s="57" customFormat="1" ht="12.95" customHeight="1">
      <c r="A47" s="135" t="s">
        <v>14</v>
      </c>
      <c r="B47" s="113" t="s">
        <v>104</v>
      </c>
      <c r="C47" s="43"/>
      <c r="D47" s="43"/>
      <c r="E47" s="110">
        <v>3639</v>
      </c>
      <c r="F47" s="110">
        <v>6130</v>
      </c>
      <c r="G47" s="42" t="s">
        <v>84</v>
      </c>
      <c r="H47" s="60">
        <v>5000</v>
      </c>
      <c r="I47" s="114">
        <v>-20</v>
      </c>
      <c r="J47" s="98">
        <f aca="true" t="shared" si="8" ref="J47">H47+I47</f>
        <v>4980</v>
      </c>
    </row>
    <row r="48" spans="1:10" s="57" customFormat="1" ht="12.95" customHeight="1">
      <c r="A48" s="136"/>
      <c r="B48" s="113" t="s">
        <v>87</v>
      </c>
      <c r="C48" s="43"/>
      <c r="D48" s="43"/>
      <c r="E48" s="110">
        <v>3639</v>
      </c>
      <c r="F48" s="110">
        <v>6130</v>
      </c>
      <c r="G48" s="42" t="s">
        <v>84</v>
      </c>
      <c r="H48" s="60">
        <v>4980</v>
      </c>
      <c r="I48" s="114">
        <v>-50</v>
      </c>
      <c r="J48" s="98">
        <f aca="true" t="shared" si="9" ref="J48:J49">H48+I48</f>
        <v>4930</v>
      </c>
    </row>
    <row r="49" spans="1:10" s="57" customFormat="1" ht="12.95" customHeight="1">
      <c r="A49" s="136"/>
      <c r="B49" s="111" t="s">
        <v>88</v>
      </c>
      <c r="C49" s="81" t="s">
        <v>52</v>
      </c>
      <c r="D49" s="81"/>
      <c r="E49" s="106">
        <v>3639</v>
      </c>
      <c r="F49" s="106">
        <v>6121</v>
      </c>
      <c r="G49" s="105" t="s">
        <v>86</v>
      </c>
      <c r="H49" s="107">
        <v>0</v>
      </c>
      <c r="I49" s="108">
        <v>50</v>
      </c>
      <c r="J49" s="92">
        <f t="shared" si="9"/>
        <v>50</v>
      </c>
    </row>
    <row r="50" spans="1:10" ht="12.95" customHeight="1">
      <c r="A50" s="45"/>
      <c r="B50" s="46"/>
      <c r="C50" s="47"/>
      <c r="D50" s="47"/>
      <c r="E50" s="128" t="s">
        <v>22</v>
      </c>
      <c r="F50" s="128"/>
      <c r="G50" s="128"/>
      <c r="H50" s="37">
        <f>SUM(H46:H49)</f>
        <v>10830</v>
      </c>
      <c r="I50" s="37">
        <f>SUM(I46:I49)</f>
        <v>-620</v>
      </c>
      <c r="J50" s="37">
        <f>SUM(J46:J49)</f>
        <v>10210</v>
      </c>
    </row>
    <row r="51" spans="1:10" ht="12.95" customHeight="1">
      <c r="A51" s="48" t="s">
        <v>31</v>
      </c>
      <c r="B51" s="49"/>
      <c r="C51" s="50"/>
      <c r="D51" s="50"/>
      <c r="E51" s="51"/>
      <c r="F51" s="51"/>
      <c r="G51" s="51"/>
      <c r="H51" s="34"/>
      <c r="I51" s="35"/>
      <c r="J51" s="12"/>
    </row>
    <row r="52" spans="1:10" s="57" customFormat="1" ht="12.95" customHeight="1">
      <c r="A52" s="79" t="s">
        <v>13</v>
      </c>
      <c r="B52" s="58"/>
      <c r="C52" s="43"/>
      <c r="D52" s="79"/>
      <c r="E52" s="80"/>
      <c r="F52" s="42"/>
      <c r="G52" s="42"/>
      <c r="H52" s="60"/>
      <c r="I52" s="61"/>
      <c r="J52" s="60"/>
    </row>
    <row r="53" spans="1:10" ht="12.95" customHeight="1">
      <c r="A53" s="15"/>
      <c r="B53" s="14"/>
      <c r="C53" s="15"/>
      <c r="D53" s="15"/>
      <c r="E53" s="129" t="s">
        <v>32</v>
      </c>
      <c r="F53" s="130"/>
      <c r="G53" s="131"/>
      <c r="H53" s="55">
        <f>SUM(H52:H52)</f>
        <v>0</v>
      </c>
      <c r="I53" s="37">
        <v>0</v>
      </c>
      <c r="J53" s="55">
        <f>SUM(J52:J52)</f>
        <v>0</v>
      </c>
    </row>
    <row r="54" spans="1:10" ht="12.95" customHeight="1">
      <c r="A54" s="15"/>
      <c r="B54" s="14"/>
      <c r="C54" s="15"/>
      <c r="D54" s="15"/>
      <c r="E54" s="25"/>
      <c r="F54" s="25"/>
      <c r="G54" s="26"/>
      <c r="H54" s="34"/>
      <c r="I54" s="35"/>
      <c r="J54" s="36"/>
    </row>
    <row r="55" spans="1:10" ht="12.95" customHeight="1">
      <c r="A55" s="3"/>
      <c r="B55" s="27" t="s">
        <v>30</v>
      </c>
      <c r="C55" s="19"/>
      <c r="D55" s="19"/>
      <c r="E55" s="132" t="s">
        <v>15</v>
      </c>
      <c r="F55" s="133"/>
      <c r="G55" s="133"/>
      <c r="H55" s="134"/>
      <c r="I55" s="23">
        <f>I32</f>
        <v>26590.119999999995</v>
      </c>
      <c r="J55" s="40"/>
    </row>
    <row r="56" spans="1:10" ht="12.95" customHeight="1">
      <c r="A56" s="3"/>
      <c r="B56" s="18"/>
      <c r="C56" s="19"/>
      <c r="D56" s="19"/>
      <c r="E56" s="132" t="s">
        <v>23</v>
      </c>
      <c r="F56" s="133"/>
      <c r="G56" s="133"/>
      <c r="H56" s="134"/>
      <c r="I56" s="23">
        <f>I44+I33</f>
        <v>27210.119999999995</v>
      </c>
      <c r="J56" s="13"/>
    </row>
    <row r="57" spans="1:10" ht="12.95" customHeight="1">
      <c r="A57" s="3"/>
      <c r="B57" s="18"/>
      <c r="C57" s="19"/>
      <c r="D57" s="19"/>
      <c r="E57" s="132" t="s">
        <v>24</v>
      </c>
      <c r="F57" s="133"/>
      <c r="G57" s="133"/>
      <c r="H57" s="134"/>
      <c r="I57" s="23">
        <f>I50+I34</f>
        <v>-620</v>
      </c>
      <c r="J57" s="41"/>
    </row>
    <row r="58" spans="1:10" ht="12.95" customHeight="1">
      <c r="A58" s="3"/>
      <c r="B58" s="18"/>
      <c r="C58" s="19"/>
      <c r="D58" s="19"/>
      <c r="E58" s="132" t="s">
        <v>25</v>
      </c>
      <c r="F58" s="133"/>
      <c r="G58" s="133"/>
      <c r="H58" s="134"/>
      <c r="I58" s="23">
        <f>I56+I57</f>
        <v>26590.119999999995</v>
      </c>
      <c r="J58" s="41"/>
    </row>
    <row r="59" spans="1:10" ht="12.95" customHeight="1">
      <c r="A59" s="3"/>
      <c r="B59" s="18"/>
      <c r="C59" s="19"/>
      <c r="D59" s="19"/>
      <c r="E59" s="117" t="s">
        <v>26</v>
      </c>
      <c r="F59" s="118"/>
      <c r="G59" s="118"/>
      <c r="H59" s="119"/>
      <c r="I59" s="23">
        <f>I55-I58</f>
        <v>0</v>
      </c>
      <c r="J59" s="41"/>
    </row>
    <row r="60" spans="1:10" ht="12.95" customHeight="1">
      <c r="A60" s="3"/>
      <c r="B60" s="18"/>
      <c r="C60" s="19"/>
      <c r="D60" s="19"/>
      <c r="E60" s="117" t="s">
        <v>27</v>
      </c>
      <c r="F60" s="118"/>
      <c r="G60" s="118"/>
      <c r="H60" s="119"/>
      <c r="I60" s="23">
        <f>I53</f>
        <v>0</v>
      </c>
      <c r="J60" s="41"/>
    </row>
    <row r="61" spans="1:10" ht="12.95" customHeight="1">
      <c r="A61" s="3"/>
      <c r="B61" s="3"/>
      <c r="C61" s="30"/>
      <c r="D61" s="30"/>
      <c r="E61" s="31"/>
      <c r="F61" s="62"/>
      <c r="G61" s="63"/>
      <c r="H61" s="75" t="s">
        <v>91</v>
      </c>
      <c r="I61" s="74"/>
      <c r="J61" s="75" t="s">
        <v>41</v>
      </c>
    </row>
    <row r="62" spans="1:10" ht="12.95" customHeight="1">
      <c r="A62" s="3"/>
      <c r="B62" s="27" t="s">
        <v>33</v>
      </c>
      <c r="C62" s="19"/>
      <c r="D62" s="19"/>
      <c r="E62" s="33" t="s">
        <v>28</v>
      </c>
      <c r="F62" s="64"/>
      <c r="G62" s="65"/>
      <c r="H62" s="61">
        <v>569233.89</v>
      </c>
      <c r="I62" s="66">
        <f>I55</f>
        <v>26590.119999999995</v>
      </c>
      <c r="J62" s="66">
        <f>H62+I62</f>
        <v>595824.01</v>
      </c>
    </row>
    <row r="63" spans="1:10" ht="12.95" customHeight="1">
      <c r="A63" s="3"/>
      <c r="B63" s="18"/>
      <c r="C63" s="19"/>
      <c r="D63" s="19"/>
      <c r="E63" s="28" t="s">
        <v>23</v>
      </c>
      <c r="F63" s="67"/>
      <c r="G63" s="68"/>
      <c r="H63" s="69">
        <v>485512.29</v>
      </c>
      <c r="I63" s="66">
        <f>I44+I33</f>
        <v>27210.119999999995</v>
      </c>
      <c r="J63" s="70">
        <f>H63+I63</f>
        <v>512722.41</v>
      </c>
    </row>
    <row r="64" spans="1:10" ht="12.95" customHeight="1">
      <c r="A64" s="3"/>
      <c r="B64" s="18"/>
      <c r="C64" s="19"/>
      <c r="D64" s="19"/>
      <c r="E64" s="13" t="s">
        <v>24</v>
      </c>
      <c r="F64" s="63"/>
      <c r="G64" s="71"/>
      <c r="H64" s="69">
        <v>91256.5</v>
      </c>
      <c r="I64" s="66">
        <f>I50+I34</f>
        <v>-620</v>
      </c>
      <c r="J64" s="70">
        <f>H64+I64</f>
        <v>90636.5</v>
      </c>
    </row>
    <row r="65" spans="1:10" ht="12.95" customHeight="1">
      <c r="A65" s="3"/>
      <c r="C65" s="30"/>
      <c r="D65" s="30"/>
      <c r="E65" s="29" t="s">
        <v>35</v>
      </c>
      <c r="F65" s="67"/>
      <c r="G65" s="68"/>
      <c r="H65" s="66">
        <f>H63+H64</f>
        <v>576768.79</v>
      </c>
      <c r="I65" s="66">
        <f>SUM(I63:I64)</f>
        <v>26590.119999999995</v>
      </c>
      <c r="J65" s="66">
        <f>SUM(J63:J64)</f>
        <v>603358.9099999999</v>
      </c>
    </row>
    <row r="66" spans="1:10" ht="12.95" customHeight="1">
      <c r="A66" s="3"/>
      <c r="B66" s="3"/>
      <c r="C66" s="30"/>
      <c r="D66" s="30"/>
      <c r="E66" s="13" t="s">
        <v>18</v>
      </c>
      <c r="F66" s="63"/>
      <c r="G66" s="71"/>
      <c r="H66" s="70">
        <f>H62-H65</f>
        <v>-7534.900000000023</v>
      </c>
      <c r="I66" s="66">
        <f>I62-I65</f>
        <v>0</v>
      </c>
      <c r="J66" s="70">
        <f>J62-J65</f>
        <v>-7534.899999999907</v>
      </c>
    </row>
    <row r="67" spans="1:10" ht="12.95" customHeight="1">
      <c r="A67" s="3"/>
      <c r="B67" s="32" t="s">
        <v>42</v>
      </c>
      <c r="C67" s="30"/>
      <c r="D67" s="30"/>
      <c r="E67" s="29" t="s">
        <v>29</v>
      </c>
      <c r="F67" s="67"/>
      <c r="G67" s="68"/>
      <c r="H67" s="72">
        <v>7534.9</v>
      </c>
      <c r="I67" s="66">
        <f>I60</f>
        <v>0</v>
      </c>
      <c r="J67" s="70">
        <f>H67+I67</f>
        <v>7534.9</v>
      </c>
    </row>
    <row r="68" spans="6:10" ht="12.95" customHeight="1">
      <c r="F68" s="73"/>
      <c r="G68" s="73"/>
      <c r="H68" s="73"/>
      <c r="I68" s="73"/>
      <c r="J68" s="73"/>
    </row>
    <row r="69" spans="6:10" ht="12.95" customHeight="1">
      <c r="F69" s="73"/>
      <c r="G69" s="73"/>
      <c r="H69" s="73"/>
      <c r="I69" s="73"/>
      <c r="J69" s="73"/>
    </row>
    <row r="70" ht="12.95" customHeight="1"/>
    <row r="71" ht="12.95" customHeight="1"/>
    <row r="72" ht="12.95" customHeight="1"/>
    <row r="73" ht="12.95" customHeight="1"/>
    <row r="74" ht="12.95" customHeight="1"/>
    <row r="75" ht="12.95" customHeight="1"/>
    <row r="76" ht="12.95" customHeight="1"/>
    <row r="77" ht="12.95" customHeight="1"/>
    <row r="78" ht="12.95" customHeight="1"/>
    <row r="79" ht="12.95" customHeight="1"/>
  </sheetData>
  <mergeCells count="27">
    <mergeCell ref="A47:A49"/>
    <mergeCell ref="A40:A43"/>
    <mergeCell ref="A38:A39"/>
    <mergeCell ref="H1:J1"/>
    <mergeCell ref="B2:B3"/>
    <mergeCell ref="A5:A18"/>
    <mergeCell ref="A19:A22"/>
    <mergeCell ref="A23:A24"/>
    <mergeCell ref="A25:A26"/>
    <mergeCell ref="A27:A28"/>
    <mergeCell ref="A29:A31"/>
    <mergeCell ref="E60:H60"/>
    <mergeCell ref="E2:E3"/>
    <mergeCell ref="F2:F3"/>
    <mergeCell ref="G2:G3"/>
    <mergeCell ref="E32:G32"/>
    <mergeCell ref="E33:G33"/>
    <mergeCell ref="E34:G34"/>
    <mergeCell ref="E35:G35"/>
    <mergeCell ref="E44:G44"/>
    <mergeCell ref="E50:G50"/>
    <mergeCell ref="E53:G53"/>
    <mergeCell ref="E56:H56"/>
    <mergeCell ref="E58:H58"/>
    <mergeCell ref="E59:H59"/>
    <mergeCell ref="E55:H55"/>
    <mergeCell ref="E57:H57"/>
  </mergeCells>
  <conditionalFormatting sqref="B1:B2">
    <cfRule type="expression" priority="11470" dxfId="2" stopIfTrue="1">
      <formula>$K1="Z"</formula>
    </cfRule>
    <cfRule type="expression" priority="11471" dxfId="1" stopIfTrue="1">
      <formula>$K1="T"</formula>
    </cfRule>
    <cfRule type="expression" priority="11472" dxfId="0" stopIfTrue="1">
      <formula>$K1="Y"</formula>
    </cfRule>
  </conditionalFormatting>
  <conditionalFormatting sqref="B2">
    <cfRule type="expression" priority="11467" dxfId="2" stopIfTrue="1">
      <formula>$K2="Z"</formula>
    </cfRule>
    <cfRule type="expression" priority="11468" dxfId="1" stopIfTrue="1">
      <formula>$K2="T"</formula>
    </cfRule>
    <cfRule type="expression" priority="11469" dxfId="0" stopIfTrue="1">
      <formula>$K2="Y"</formula>
    </cfRule>
  </conditionalFormatting>
  <conditionalFormatting sqref="C32:D34 B1:B2">
    <cfRule type="expression" priority="11464" dxfId="2" stopIfTrue="1">
      <formula>#REF!="Z"</formula>
    </cfRule>
    <cfRule type="expression" priority="11465" dxfId="1" stopIfTrue="1">
      <formula>#REF!="T"</formula>
    </cfRule>
    <cfRule type="expression" priority="11466" dxfId="0" stopIfTrue="1">
      <formula>#REF!="Y"</formula>
    </cfRule>
  </conditionalFormatting>
  <conditionalFormatting sqref="H63">
    <cfRule type="expression" priority="11461" dxfId="2" stopIfTrue="1">
      <formula>$J63="Z"</formula>
    </cfRule>
    <cfRule type="expression" priority="11462" dxfId="1" stopIfTrue="1">
      <formula>$J63="T"</formula>
    </cfRule>
    <cfRule type="expression" priority="11463" dxfId="0" stopIfTrue="1">
      <formula>$J63="Y"</formula>
    </cfRule>
  </conditionalFormatting>
  <conditionalFormatting sqref="H64">
    <cfRule type="expression" priority="11458" dxfId="2" stopIfTrue="1">
      <formula>$J64="Z"</formula>
    </cfRule>
    <cfRule type="expression" priority="11459" dxfId="1" stopIfTrue="1">
      <formula>$J64="T"</formula>
    </cfRule>
    <cfRule type="expression" priority="11460" dxfId="0" stopIfTrue="1">
      <formula>$J64="Y"</formula>
    </cfRule>
  </conditionalFormatting>
  <conditionalFormatting sqref="H63">
    <cfRule type="expression" priority="11452" dxfId="2" stopIfTrue="1">
      <formula>$J63="Z"</formula>
    </cfRule>
    <cfRule type="expression" priority="11453" dxfId="1" stopIfTrue="1">
      <formula>$J63="T"</formula>
    </cfRule>
    <cfRule type="expression" priority="11454" dxfId="0" stopIfTrue="1">
      <formula>$J63="Y"</formula>
    </cfRule>
  </conditionalFormatting>
  <conditionalFormatting sqref="H64">
    <cfRule type="expression" priority="11449" dxfId="2" stopIfTrue="1">
      <formula>$J64="Z"</formula>
    </cfRule>
    <cfRule type="expression" priority="11450" dxfId="1" stopIfTrue="1">
      <formula>$J64="T"</formula>
    </cfRule>
    <cfRule type="expression" priority="11451" dxfId="0" stopIfTrue="1">
      <formula>$J64="Y"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2023-07-12T07:48:53Z</cp:lastPrinted>
  <dcterms:created xsi:type="dcterms:W3CDTF">2019-02-01T08:27:03Z</dcterms:created>
  <dcterms:modified xsi:type="dcterms:W3CDTF">2023-07-21T06:12:52Z</dcterms:modified>
  <cp:category/>
  <cp:version/>
  <cp:contentType/>
  <cp:contentStatus/>
</cp:coreProperties>
</file>