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11100" windowHeight="6345" activeTab="2"/>
  </bookViews>
  <sheets>
    <sheet name="RO č.6 24.5." sheetId="21" r:id="rId1"/>
    <sheet name="dodatek" sheetId="28" r:id="rId2"/>
    <sheet name="Schváleno RMO" sheetId="26" r:id="rId3"/>
    <sheet name="List2" sheetId="27" r:id="rId4"/>
  </sheets>
  <calcPr calcId="125725"/>
</workbook>
</file>

<file path=xl/calcChain.xml><?xml version="1.0" encoding="utf-8"?>
<calcChain xmlns="http://schemas.openxmlformats.org/spreadsheetml/2006/main">
  <c r="I70" i="26"/>
  <c r="J70"/>
  <c r="H70"/>
  <c r="I63"/>
  <c r="I18"/>
  <c r="I19"/>
  <c r="H19"/>
  <c r="H18"/>
  <c r="I60"/>
  <c r="H60"/>
  <c r="J59"/>
  <c r="J58"/>
  <c r="J57"/>
  <c r="J69"/>
  <c r="J68"/>
  <c r="J67"/>
  <c r="J66"/>
  <c r="J65"/>
  <c r="J64"/>
  <c r="I23" i="28" l="1"/>
  <c r="J23"/>
  <c r="H23"/>
  <c r="J21"/>
  <c r="J22"/>
  <c r="I34"/>
  <c r="I33"/>
  <c r="I32"/>
  <c r="I20"/>
  <c r="J18"/>
  <c r="J19"/>
  <c r="I6"/>
  <c r="J6"/>
  <c r="H6"/>
  <c r="J5"/>
  <c r="J11"/>
  <c r="J17"/>
  <c r="J16"/>
  <c r="I84" i="26"/>
  <c r="J84" s="1"/>
  <c r="H82"/>
  <c r="H83" s="1"/>
  <c r="J62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I72"/>
  <c r="J17"/>
  <c r="J16"/>
  <c r="J15"/>
  <c r="J14"/>
  <c r="J13"/>
  <c r="J12"/>
  <c r="J11"/>
  <c r="J10"/>
  <c r="J9"/>
  <c r="J8"/>
  <c r="J7"/>
  <c r="J6"/>
  <c r="J5"/>
  <c r="H25" i="21"/>
  <c r="I25"/>
  <c r="J25"/>
  <c r="I26"/>
  <c r="J26"/>
  <c r="H26"/>
  <c r="J24"/>
  <c r="J23"/>
  <c r="I64"/>
  <c r="H64"/>
  <c r="J61"/>
  <c r="J63"/>
  <c r="J62"/>
  <c r="J9"/>
  <c r="J60" i="26" l="1"/>
  <c r="J19"/>
  <c r="J18"/>
  <c r="J20" s="1"/>
  <c r="J63"/>
  <c r="I81"/>
  <c r="J81" s="1"/>
  <c r="I80"/>
  <c r="H20"/>
  <c r="J20" i="28"/>
  <c r="I79" i="26"/>
  <c r="J80"/>
  <c r="I20"/>
  <c r="I73"/>
  <c r="I68" i="21"/>
  <c r="J21"/>
  <c r="J20"/>
  <c r="J82" i="26" l="1"/>
  <c r="I74"/>
  <c r="I75" s="1"/>
  <c r="I76" s="1"/>
  <c r="I82"/>
  <c r="I83" s="1"/>
  <c r="J79"/>
  <c r="J83" s="1"/>
  <c r="J68" i="21"/>
  <c r="H69"/>
  <c r="I69"/>
  <c r="J67"/>
  <c r="J47"/>
  <c r="J48"/>
  <c r="J49"/>
  <c r="J50"/>
  <c r="J46"/>
  <c r="J45"/>
  <c r="J55" l="1"/>
  <c r="J56"/>
  <c r="J11"/>
  <c r="J12"/>
  <c r="J13"/>
  <c r="J14"/>
  <c r="J15"/>
  <c r="J16"/>
  <c r="J17"/>
  <c r="J29" l="1"/>
  <c r="J22" l="1"/>
  <c r="J6" l="1"/>
  <c r="J7"/>
  <c r="J8"/>
  <c r="J5"/>
  <c r="J60" l="1"/>
  <c r="J59"/>
  <c r="J57"/>
  <c r="J58"/>
  <c r="J10" i="28" l="1"/>
  <c r="I37"/>
  <c r="J37" s="1"/>
  <c r="H35"/>
  <c r="H36" s="1"/>
  <c r="J34"/>
  <c r="I14"/>
  <c r="H14"/>
  <c r="J13"/>
  <c r="J12"/>
  <c r="J54" i="21"/>
  <c r="J53"/>
  <c r="J39"/>
  <c r="J38"/>
  <c r="J36"/>
  <c r="J37"/>
  <c r="J66"/>
  <c r="J69" s="1"/>
  <c r="J31"/>
  <c r="J30"/>
  <c r="J51"/>
  <c r="J43"/>
  <c r="J10"/>
  <c r="J19"/>
  <c r="J18"/>
  <c r="J34"/>
  <c r="J35"/>
  <c r="J42"/>
  <c r="J14" i="28" l="1"/>
  <c r="I8"/>
  <c r="J8"/>
  <c r="I27"/>
  <c r="I26"/>
  <c r="H8"/>
  <c r="I25"/>
  <c r="I28" l="1"/>
  <c r="I29"/>
  <c r="I35"/>
  <c r="J33"/>
  <c r="J35" s="1"/>
  <c r="J52" i="21"/>
  <c r="J33"/>
  <c r="J32"/>
  <c r="J44"/>
  <c r="I36" i="28" l="1"/>
  <c r="J32"/>
  <c r="J36" s="1"/>
  <c r="I27" i="21"/>
  <c r="I71" l="1"/>
  <c r="H81" l="1"/>
  <c r="H82" s="1"/>
  <c r="I73" l="1"/>
  <c r="J40" l="1"/>
  <c r="J41"/>
  <c r="J64" s="1"/>
  <c r="J27" l="1"/>
  <c r="I80"/>
  <c r="J80" s="1"/>
  <c r="I72" l="1"/>
  <c r="I74" s="1"/>
  <c r="I75" s="1"/>
  <c r="I79"/>
  <c r="I78"/>
  <c r="I83" l="1"/>
  <c r="J83" s="1"/>
  <c r="J79"/>
  <c r="J81" s="1"/>
  <c r="I81"/>
  <c r="I82" s="1"/>
  <c r="J78"/>
  <c r="J82" l="1"/>
  <c r="H27"/>
</calcChain>
</file>

<file path=xl/sharedStrings.xml><?xml version="1.0" encoding="utf-8"?>
<sst xmlns="http://schemas.openxmlformats.org/spreadsheetml/2006/main" count="478" uniqueCount="178">
  <si>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</si>
  <si>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</si>
  <si>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</si>
  <si>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</si>
  <si>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</si>
  <si>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</si>
  <si>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</si>
  <si>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</si>
  <si>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</si>
  <si>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</si>
  <si>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</si>
  <si>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</si>
  <si>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</si>
  <si>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</si>
  <si>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Výdaje celkem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</si>
  <si>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</si>
  <si>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</si>
  <si>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</si>
  <si>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</si>
  <si>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</si>
  <si>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</si>
  <si>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</si>
  <si>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</si>
  <si>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</si>
  <si>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Příloha  č. 1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</si>
  <si>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</si>
  <si>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</si>
  <si>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</si>
  <si>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</si>
  <si>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</si>
  <si>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P= příjmy   V= výdaje   NZ= nově zařazeno do R2017</t>
  </si>
  <si>
    <t>NZ</t>
  </si>
  <si>
    <t xml:space="preserve">A) Změny příjmů a jejich použití </t>
  </si>
  <si>
    <t>3.</t>
  </si>
  <si>
    <t>4.</t>
  </si>
  <si>
    <t>0501</t>
  </si>
  <si>
    <t>0575</t>
  </si>
  <si>
    <t>7.</t>
  </si>
  <si>
    <t>8.</t>
  </si>
  <si>
    <t>5.</t>
  </si>
  <si>
    <t xml:space="preserve">C) Změny v investicích  </t>
  </si>
  <si>
    <t>0516</t>
  </si>
  <si>
    <t>0515</t>
  </si>
  <si>
    <t>0656</t>
  </si>
  <si>
    <t>7261</t>
  </si>
  <si>
    <t>7262</t>
  </si>
  <si>
    <t>0404</t>
  </si>
  <si>
    <t>7201</t>
  </si>
  <si>
    <t>Financování</t>
  </si>
  <si>
    <t>6288</t>
  </si>
  <si>
    <t xml:space="preserve">Rozpočtové opatření č.6/2017 - změna schváleného rozpočtu roku 2017 - Květen -2  (údaje v tis. Kč) </t>
  </si>
  <si>
    <t>č.6</t>
  </si>
  <si>
    <t>Rekapitulace Rozpočtového opatření č.6</t>
  </si>
  <si>
    <t>Rekapitulace celkového rozpočtu města na rok 2017 včetně RO č.6</t>
  </si>
  <si>
    <t>Otrokovice 24.5.2017</t>
  </si>
  <si>
    <t>5331(5171)</t>
  </si>
  <si>
    <t>0359</t>
  </si>
  <si>
    <r>
      <t xml:space="preserve">ZŠ Trávníky Odstranění havárie odpad.potrubí soc.zařízení pavilon A </t>
    </r>
    <r>
      <rPr>
        <b/>
        <sz val="10"/>
        <rFont val="Arial"/>
        <family val="2"/>
        <charset val="238"/>
      </rPr>
      <t>RMO xxx/05/17</t>
    </r>
  </si>
  <si>
    <r>
      <t xml:space="preserve">Snte- BD čp.1161 havárie stoupaček a rozvodů vody suterén </t>
    </r>
    <r>
      <rPr>
        <b/>
        <sz val="10"/>
        <rFont val="Arial CE"/>
        <charset val="238"/>
      </rPr>
      <t xml:space="preserve"> RMO xxx/05/17</t>
    </r>
  </si>
  <si>
    <t>0200</t>
  </si>
  <si>
    <r>
      <t xml:space="preserve">Snte-malování a opravy bytů při změně nájemníků zvýšení </t>
    </r>
    <r>
      <rPr>
        <b/>
        <sz val="10"/>
        <rFont val="Arial CE"/>
        <charset val="238"/>
      </rPr>
      <t>RMO xxx/05/17</t>
    </r>
  </si>
  <si>
    <t>Měú-VS- Doplnění a výměna materiálu v lékárničkách</t>
  </si>
  <si>
    <t>Měú-VS-Vybavení zkušeb.komisaři snížení, přesun na lékárničky</t>
  </si>
  <si>
    <r>
      <t xml:space="preserve">Snte-vým. neopravitel. kotlů a ohřívačů v bytech a domcích zvýšení </t>
    </r>
    <r>
      <rPr>
        <b/>
        <sz val="10"/>
        <rFont val="Arial CE"/>
        <charset val="238"/>
      </rPr>
      <t>RMO xxx/05/17</t>
    </r>
  </si>
  <si>
    <r>
      <t xml:space="preserve">TSO- veřejná zeleň,sečení trávníků zvýšení </t>
    </r>
    <r>
      <rPr>
        <b/>
        <sz val="10"/>
        <rFont val="Arial CE"/>
        <charset val="238"/>
      </rPr>
      <t>RMO xxx/05/17</t>
    </r>
  </si>
  <si>
    <t>0324</t>
  </si>
  <si>
    <r>
      <t xml:space="preserve">TSO- údržba městského mobiláře zvýšení </t>
    </r>
    <r>
      <rPr>
        <b/>
        <sz val="10"/>
        <rFont val="Arial CE"/>
        <charset val="238"/>
      </rPr>
      <t>RMO xxx/05/17</t>
    </r>
  </si>
  <si>
    <t>00120</t>
  </si>
  <si>
    <t>0340</t>
  </si>
  <si>
    <t>SOC-Pěstounská péče -služby školení a vzdělávání zvýšení</t>
  </si>
  <si>
    <t>SOC-Pěstounská péče ostatní neinvestiční tranfery obyvatelstvu, snížení, přesun</t>
  </si>
  <si>
    <r>
      <t xml:space="preserve">Dar MITAS Otrokovice a.s.-na 20. výročí povodní     </t>
    </r>
    <r>
      <rPr>
        <b/>
        <sz val="10"/>
        <rFont val="Arial"/>
        <family val="2"/>
        <charset val="238"/>
      </rPr>
      <t>RMO xx/05/17                        P</t>
    </r>
  </si>
  <si>
    <r>
      <t xml:space="preserve">Dar MITAS Otrokovice a.s.-na Cyklojízdu Otrokovice-Dubnica   </t>
    </r>
    <r>
      <rPr>
        <b/>
        <sz val="10"/>
        <rFont val="Arial"/>
        <family val="2"/>
        <charset val="238"/>
      </rPr>
      <t>RMO xx/05/17       P</t>
    </r>
  </si>
  <si>
    <r>
      <t xml:space="preserve">Org. zajištění 20. výročí povodní-ostat.služby, zvýš.- dar MITAS   </t>
    </r>
    <r>
      <rPr>
        <b/>
        <sz val="10"/>
        <rFont val="Arial"/>
        <family val="2"/>
        <charset val="238"/>
      </rPr>
      <t>RMO xx/05/17    V</t>
    </r>
  </si>
  <si>
    <r>
      <t xml:space="preserve">Dar MITAS Otrokovice a.s.-na Višegrádské sportovní hry      </t>
    </r>
    <r>
      <rPr>
        <b/>
        <sz val="10"/>
        <rFont val="Arial"/>
        <family val="2"/>
        <charset val="238"/>
      </rPr>
      <t>RMO xx/05/17            P</t>
    </r>
  </si>
  <si>
    <r>
      <t xml:space="preserve">Cyklojízda Otrokovice-Dubnica, ost.služby zvýšení dar MITAS  </t>
    </r>
    <r>
      <rPr>
        <b/>
        <sz val="10"/>
        <rFont val="Arial"/>
        <family val="2"/>
        <charset val="238"/>
      </rPr>
      <t>RMO xx/05/17       V</t>
    </r>
  </si>
  <si>
    <r>
      <t xml:space="preserve">Dar MITAS Otrokovice a.s.-na venkovní posilovací stroje senioři   </t>
    </r>
    <r>
      <rPr>
        <b/>
        <sz val="10"/>
        <rFont val="Arial"/>
        <family val="2"/>
        <charset val="238"/>
      </rPr>
      <t>RMO xx/05/17      P</t>
    </r>
  </si>
  <si>
    <t xml:space="preserve">Nákup a instalace venkovních posilovacích strojů pro seniory, dar MITAS                              </t>
  </si>
  <si>
    <t>00150</t>
  </si>
  <si>
    <t>OŠK-Kulturní komise-prostředky na dotace Občanským sdružením, zvýšení</t>
  </si>
  <si>
    <t>0518</t>
  </si>
  <si>
    <t>OŠK- prostředky na dotace do kultury a školství, snížení, přesun</t>
  </si>
  <si>
    <t>0506</t>
  </si>
  <si>
    <t>Záštita starosty, přesun ŽPS Koncert 50.výročí</t>
  </si>
  <si>
    <t>0776</t>
  </si>
  <si>
    <t>0505</t>
  </si>
  <si>
    <t>0765</t>
  </si>
  <si>
    <t>Záštita starosty, přesun ČZS Radovánky, Dětský den</t>
  </si>
  <si>
    <t>1245</t>
  </si>
  <si>
    <t>Záštita místostarosty, přesun ČZS Radovánky, Dětský den</t>
  </si>
  <si>
    <t>Záštita místostarosty, přesun hasiči Kvítkovice Kácení máje+ Dětský den</t>
  </si>
  <si>
    <r>
      <t xml:space="preserve">OŠK-Neinv. Dotace pro ŽPS Otrokovice- Koncert k 50. výr.založení. </t>
    </r>
    <r>
      <rPr>
        <b/>
        <sz val="10"/>
        <rFont val="Arial"/>
        <family val="2"/>
        <charset val="238"/>
      </rPr>
      <t>RMO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xxx/05/17</t>
    </r>
  </si>
  <si>
    <r>
      <t xml:space="preserve">OŠK-Fin.dar ČZS Radovánky-Dětský a zahrádkářský den </t>
    </r>
    <r>
      <rPr>
        <b/>
        <sz val="10"/>
        <rFont val="Arial CE"/>
        <charset val="238"/>
      </rPr>
      <t>RMO xxx/05/17</t>
    </r>
  </si>
  <si>
    <r>
      <t xml:space="preserve">OŠK-Fin.dar Naděje Otrokovice-Open air handicap festival Jeden den </t>
    </r>
    <r>
      <rPr>
        <b/>
        <sz val="10"/>
        <rFont val="Arial CE"/>
        <charset val="238"/>
      </rPr>
      <t>RMO xxx/05/17</t>
    </r>
  </si>
  <si>
    <r>
      <t xml:space="preserve">OŠK-Fin.dar Sbor dobr.hasičů Kvítkovice-Kácení máje a dětský den </t>
    </r>
    <r>
      <rPr>
        <b/>
        <sz val="10"/>
        <rFont val="Arial CE"/>
        <charset val="238"/>
      </rPr>
      <t>RMO xxx/05/17</t>
    </r>
  </si>
  <si>
    <r>
      <t xml:space="preserve">SOC-Neinv.dot.na činn.-Centrum pro dětský sluch Tamtam o.p.s. </t>
    </r>
    <r>
      <rPr>
        <b/>
        <sz val="10"/>
        <rFont val="Arial"/>
        <family val="2"/>
        <charset val="238"/>
      </rPr>
      <t>RMO xxx/05/17</t>
    </r>
  </si>
  <si>
    <r>
      <t xml:space="preserve">SOC-Neinv.dot.na činn.-Naděje Zlín, Domov se zvl.režimem senioři </t>
    </r>
    <r>
      <rPr>
        <b/>
        <sz val="10"/>
        <rFont val="Arial"/>
        <family val="2"/>
        <charset val="238"/>
      </rPr>
      <t>RMO xxx/05/17</t>
    </r>
  </si>
  <si>
    <r>
      <t xml:space="preserve">SOC-Neinv.dot.na činn.-STROP o.p.s Odb.soc.poradenství. </t>
    </r>
    <r>
      <rPr>
        <b/>
        <sz val="10"/>
        <rFont val="Arial"/>
        <family val="2"/>
        <charset val="238"/>
      </rPr>
      <t>RMO xxx/05/17</t>
    </r>
  </si>
  <si>
    <r>
      <t xml:space="preserve">SOC-Neinv.dot.na činn.-Společnost Podané ruce o.p.s.Brno soc.por. </t>
    </r>
    <r>
      <rPr>
        <b/>
        <sz val="10"/>
        <rFont val="Arial"/>
        <family val="2"/>
        <charset val="238"/>
      </rPr>
      <t>RMO xxx/05/17</t>
    </r>
  </si>
  <si>
    <t>0502</t>
  </si>
  <si>
    <t>0563</t>
  </si>
  <si>
    <t>0576</t>
  </si>
  <si>
    <t>SOC- prostředky na dotace do sociálních služeb</t>
  </si>
  <si>
    <t>0603</t>
  </si>
  <si>
    <r>
      <t xml:space="preserve">Moravská skládková a.s., dividendy za r.2016                                                       </t>
    </r>
    <r>
      <rPr>
        <b/>
        <sz val="10"/>
        <rFont val="Arial"/>
        <family val="2"/>
        <charset val="238"/>
      </rPr>
      <t xml:space="preserve">P </t>
    </r>
  </si>
  <si>
    <r>
      <t xml:space="preserve">Neinv.dot.z rozpočtu ZK-DDM Sluníčko, provoz Dětského dopravního hřiště            </t>
    </r>
    <r>
      <rPr>
        <b/>
        <sz val="10"/>
        <rFont val="Arial"/>
        <family val="2"/>
        <charset val="238"/>
      </rPr>
      <t>P</t>
    </r>
  </si>
  <si>
    <r>
      <t xml:space="preserve">Přísp.DDM Sluníčko na provoz DěDoHř a výuku dopravní výchovy                          </t>
    </r>
    <r>
      <rPr>
        <b/>
        <sz val="10"/>
        <rFont val="Arial"/>
        <family val="2"/>
        <charset val="238"/>
      </rPr>
      <t>V</t>
    </r>
  </si>
  <si>
    <r>
      <t xml:space="preserve">Neinv.dot.z rozpočtu ZK-Višegrádské sportovní hry  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</si>
  <si>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Višegrádské sportovní hry, ubytování dětí                                 </t>
    </r>
    <r>
      <rPr>
        <b/>
        <sz val="10"/>
        <rFont val="Arial"/>
        <family val="2"/>
        <charset val="238"/>
      </rPr>
      <t xml:space="preserve">                           V</t>
    </r>
  </si>
  <si>
    <r>
      <t xml:space="preserve">Višegrádské sportovní hry, stravováníí dětí                                 </t>
    </r>
    <r>
      <rPr>
        <b/>
        <sz val="10"/>
        <rFont val="Arial"/>
        <family val="2"/>
        <charset val="238"/>
      </rPr>
      <t xml:space="preserve">                           V</t>
    </r>
  </si>
  <si>
    <r>
      <t xml:space="preserve">Snte- BD čp.1595 havárie střechy, zatečení do bytů  </t>
    </r>
    <r>
      <rPr>
        <b/>
        <sz val="10"/>
        <rFont val="Arial CE"/>
        <charset val="238"/>
      </rPr>
      <t>RMO xxx/05/17</t>
    </r>
  </si>
  <si>
    <t>OŠK- Výtvarný salón, pohoštění účastníků</t>
  </si>
  <si>
    <t>OŠK- Výtvarný salón, dotace organizátorům na pohoštění a další služby</t>
  </si>
  <si>
    <t>6.</t>
  </si>
  <si>
    <t>9.</t>
  </si>
  <si>
    <r>
      <t xml:space="preserve">Charita Sv.Anežky vratka nečerp. dot. 2016-Terénní služba rodinám s dětmi           </t>
    </r>
    <r>
      <rPr>
        <b/>
        <sz val="10"/>
        <rFont val="Arial"/>
        <family val="2"/>
        <charset val="238"/>
      </rPr>
      <t xml:space="preserve"> P</t>
    </r>
  </si>
  <si>
    <r>
      <t xml:space="preserve">Vratka nečerpané dotace soc.účely r.2016-Pojďte s námi                                      </t>
    </r>
    <r>
      <rPr>
        <b/>
        <sz val="10"/>
        <rFont val="Arial"/>
        <family val="2"/>
        <charset val="238"/>
      </rPr>
      <t>P</t>
    </r>
  </si>
  <si>
    <t>7263</t>
  </si>
  <si>
    <r>
      <t xml:space="preserve">Prostředky na odkup trafostanice u domu čp.1229 (Nový domov) </t>
    </r>
    <r>
      <rPr>
        <b/>
        <sz val="10"/>
        <rFont val="Arial CE"/>
        <charset val="238"/>
      </rPr>
      <t>RMO xxx/05/17</t>
    </r>
  </si>
  <si>
    <t xml:space="preserve">Rezerva na splacení investičního úvěru OB (digitalizace kina) </t>
  </si>
  <si>
    <r>
      <t xml:space="preserve">Višegrádské sportovní hry, ost.služby, zvýšení dar MITAS    </t>
    </r>
    <r>
      <rPr>
        <b/>
        <sz val="10"/>
        <rFont val="Arial"/>
        <family val="2"/>
        <charset val="238"/>
      </rPr>
      <t>RMO xx/05/17           V</t>
    </r>
  </si>
  <si>
    <r>
      <t xml:space="preserve">Strážník MP- úhrada nákladů v souvislosti s ukončením pracov.poměru Kč 44.038   </t>
    </r>
    <r>
      <rPr>
        <b/>
        <sz val="10"/>
        <rFont val="Arial"/>
        <family val="2"/>
        <charset val="238"/>
      </rPr>
      <t xml:space="preserve">P </t>
    </r>
    <r>
      <rPr>
        <sz val="10"/>
        <rFont val="Arial"/>
        <family val="2"/>
        <charset val="238"/>
      </rPr>
      <t xml:space="preserve">            </t>
    </r>
  </si>
  <si>
    <r>
      <t xml:space="preserve">Klub přátel historie Otrokovic, vratka nečerpané dotace r.2016  Kč 8.749                </t>
    </r>
    <r>
      <rPr>
        <b/>
        <sz val="10"/>
        <rFont val="Arial"/>
        <family val="2"/>
        <charset val="238"/>
      </rPr>
      <t>P</t>
    </r>
  </si>
  <si>
    <t>0504</t>
  </si>
  <si>
    <r>
      <t xml:space="preserve">J.Býmová MŠ Klobouček-vratka nečerpané dotace r.2016 Kč 13.904                      </t>
    </r>
    <r>
      <rPr>
        <b/>
        <sz val="10"/>
        <rFont val="Arial"/>
        <family val="2"/>
        <charset val="238"/>
      </rPr>
      <t>P</t>
    </r>
  </si>
  <si>
    <t>0361</t>
  </si>
  <si>
    <t>10.</t>
  </si>
  <si>
    <t>OŠK-Višegr.sport.hry- organizace her,sběr výsledků, rozhodčí, vystoupení, zvýšení</t>
  </si>
  <si>
    <t>OŠK-Višegr.sport.hry- pohoštění,  snížení (přes.dotace ZK)</t>
  </si>
  <si>
    <t>OŠK-Višegr.sport.hry- ubytování účastníků, snížení (přesun dotace ZK)</t>
  </si>
  <si>
    <r>
      <t xml:space="preserve">Neinv.dot.MZ ČR minimální podíl melioračních a zpevńujících dřevin za 2.pol.16      </t>
    </r>
    <r>
      <rPr>
        <b/>
        <sz val="10"/>
        <rFont val="Arial"/>
        <family val="2"/>
        <charset val="238"/>
      </rPr>
      <t>P</t>
    </r>
  </si>
  <si>
    <r>
      <t xml:space="preserve">Výdaje na výsadbu melioračních a zpevňujících dřevin ve 2.pol.16                           </t>
    </r>
    <r>
      <rPr>
        <b/>
        <sz val="10"/>
        <rFont val="Arial"/>
        <family val="2"/>
        <charset val="238"/>
      </rPr>
      <t>V</t>
    </r>
  </si>
  <si>
    <t>11.</t>
  </si>
  <si>
    <t xml:space="preserve">Rozpočtové opatření č.6/2017 - změna schváleného rozpočtu roku 2017 - Květen-2  (údaje v tis. Kč) DODATEK Č. 1 </t>
  </si>
  <si>
    <t>Rekapitulace Rozpočtového opatření č.6  DODATEK Č.1</t>
  </si>
  <si>
    <t>7203</t>
  </si>
  <si>
    <t>7260</t>
  </si>
  <si>
    <t>7255</t>
  </si>
  <si>
    <t>12.</t>
  </si>
  <si>
    <t>13.</t>
  </si>
  <si>
    <t>0128</t>
  </si>
  <si>
    <t>ORM-Oprava suterénu budovy č.2 MěÚ-projektové práce zvýšení</t>
  </si>
  <si>
    <t>ORM-MŠ Hlavní sanace statických vad objektu, projektové práce zvýšení</t>
  </si>
  <si>
    <t>ORM-Rekonstrukce mostu přes železniční trať, zvýšení dle smlouvy</t>
  </si>
  <si>
    <t>ORM- Územní plány a projekty 2017-18 snížení, přesun rek.mostu</t>
  </si>
  <si>
    <t>ORM- Územní plány a projekty 2017-18 snížení, přesun oprava suterénu K2</t>
  </si>
  <si>
    <t>ORM- Územní plány a projekty 2017-18 snížení, přesun oprava MŠ Hlavmí statika</t>
  </si>
  <si>
    <t>14.</t>
  </si>
  <si>
    <t>6264</t>
  </si>
  <si>
    <t>Otrokovice 31.5.2017</t>
  </si>
  <si>
    <r>
      <t xml:space="preserve">TSO-Oprava fontány v parku u polikliniky   </t>
    </r>
    <r>
      <rPr>
        <b/>
        <sz val="10"/>
        <rFont val="Arial CE"/>
        <charset val="238"/>
      </rPr>
      <t>RMO xxx/05/17</t>
    </r>
  </si>
  <si>
    <t>ORM-Významnější opravy vozovek nespecifikované, zvýšení dar Hu-fa</t>
  </si>
  <si>
    <t>Příloha  č. 03</t>
  </si>
  <si>
    <t xml:space="preserve">Rezerva na splacení investičního úvěru OB (digitalizace kina), snížení </t>
  </si>
  <si>
    <r>
      <t xml:space="preserve">ORM-Fin.dar firmy HU-FA Dental a.s. na parkovací místa   </t>
    </r>
    <r>
      <rPr>
        <b/>
        <sz val="10"/>
        <rFont val="Arial"/>
        <family val="2"/>
        <charset val="238"/>
      </rPr>
      <t>RMO xxx/05/17       P</t>
    </r>
  </si>
  <si>
    <t>Rekonstr.DDM Sluníčko- studie proved.+provád.dokumentace RMO 149/03/17</t>
  </si>
  <si>
    <t>7264</t>
  </si>
  <si>
    <t>ORM- Územní plány a projekty 2017-18 snížení, přesun rekon.DDM Sluníčko</t>
  </si>
  <si>
    <r>
      <t xml:space="preserve">Višegrádské sportovní hry, stravování dětí                                 </t>
    </r>
    <r>
      <rPr>
        <b/>
        <sz val="10"/>
        <rFont val="Arial"/>
        <family val="2"/>
        <charset val="238"/>
      </rPr>
      <t xml:space="preserve">                           V</t>
    </r>
  </si>
  <si>
    <t>Příloha  usn.č. RMO/316/05/17</t>
  </si>
  <si>
    <t xml:space="preserve">Rozpočtové opatření č. 6/2017 - změna schváleného rozpočtu roku 2017 - Květen - 2  (údaje v tis. Kč) </t>
  </si>
  <si>
    <t xml:space="preserve">ZŠ Trávníky Odstranění havárie odpad.potrubí soc.zařízení pavilon A </t>
  </si>
  <si>
    <r>
      <t xml:space="preserve">Snte- BD čp.1161 havárie stoupaček a rozvodů vody suterén </t>
    </r>
    <r>
      <rPr>
        <b/>
        <sz val="10"/>
        <rFont val="Arial CE"/>
        <charset val="238"/>
      </rPr>
      <t xml:space="preserve"> </t>
    </r>
  </si>
  <si>
    <t xml:space="preserve">Snte- BD čp.1595 havárie střechy, zatečení do bytů  </t>
  </si>
  <si>
    <t xml:space="preserve">Snte-vým. neopravitel. kotlů a ohřívačů v bytech a domcích zvýšení </t>
  </si>
  <si>
    <t xml:space="preserve">Snte-malování a opravy bytů při změně nájemníků zvýšení </t>
  </si>
  <si>
    <t xml:space="preserve">TSO- veřejná zeleň,sečení trávníků zvýšení </t>
  </si>
  <si>
    <t xml:space="preserve">TSO- údržba městského mobiláře zvýšení </t>
  </si>
  <si>
    <r>
      <t xml:space="preserve">OŠK-Neinv. Dotace pro ŽPS Otrokovice- Koncert k 50. výr.založení. </t>
    </r>
    <r>
      <rPr>
        <b/>
        <sz val="10"/>
        <rFont val="Arial"/>
        <family val="2"/>
        <charset val="238"/>
      </rPr>
      <t>RMO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283/05/17</t>
    </r>
  </si>
  <si>
    <r>
      <t xml:space="preserve">OŠK-Fin.dar ČZS Radovánky-Dětský a zahrádkářský den </t>
    </r>
    <r>
      <rPr>
        <b/>
        <sz val="10"/>
        <rFont val="Arial CE"/>
        <charset val="238"/>
      </rPr>
      <t>RMO 283/05/17</t>
    </r>
  </si>
  <si>
    <r>
      <t xml:space="preserve">OŠK-Fin.dar Naděje Otrokovice-Open air handicap festival Jeden den </t>
    </r>
    <r>
      <rPr>
        <b/>
        <sz val="10"/>
        <rFont val="Arial CE"/>
        <charset val="238"/>
      </rPr>
      <t>RMO 283/05/17</t>
    </r>
  </si>
  <si>
    <r>
      <t xml:space="preserve">OŠK-Fin.dar Sbor dobr.hasičů Kvítkovice-Kácení máje a dětský den </t>
    </r>
    <r>
      <rPr>
        <b/>
        <sz val="10"/>
        <rFont val="Arial CE"/>
        <charset val="238"/>
      </rPr>
      <t>RMO 283/05/17</t>
    </r>
  </si>
  <si>
    <r>
      <t xml:space="preserve">SOC-Neinv.dot.na činn.-Centrum pro dětský sluch Tamtam o.p.s. </t>
    </r>
    <r>
      <rPr>
        <b/>
        <sz val="10"/>
        <rFont val="Arial"/>
        <family val="2"/>
        <charset val="238"/>
      </rPr>
      <t>RMO 272/05/17</t>
    </r>
  </si>
  <si>
    <r>
      <t xml:space="preserve">SOC-Neinv.dot.na činn.-Společnost Podané ruce o.p.s.Brno soc.por. </t>
    </r>
    <r>
      <rPr>
        <b/>
        <sz val="10"/>
        <rFont val="Arial"/>
        <family val="2"/>
        <charset val="238"/>
      </rPr>
      <t>RMO 272/05/17</t>
    </r>
  </si>
  <si>
    <r>
      <t xml:space="preserve">SOC-Neinv.dot.na činn.-STROP o.p.s Odb.soc.poradenství. </t>
    </r>
    <r>
      <rPr>
        <b/>
        <sz val="10"/>
        <rFont val="Arial"/>
        <family val="2"/>
        <charset val="238"/>
      </rPr>
      <t>RMO 272/05/17</t>
    </r>
  </si>
  <si>
    <r>
      <t xml:space="preserve">SOC-Neinv.dot.na činn.-Naděje Zlín, Domov se zvl.režimem senioři </t>
    </r>
    <r>
      <rPr>
        <b/>
        <sz val="10"/>
        <rFont val="Arial"/>
        <family val="2"/>
        <charset val="238"/>
      </rPr>
      <t>RMO 272/05/17</t>
    </r>
  </si>
  <si>
    <t xml:space="preserve">TSO-Oprava fontány v parku u polikliniky  </t>
  </si>
  <si>
    <t xml:space="preserve">Prostředky na odkup trafostanice u domu čp.1229 (Nový domov) </t>
  </si>
</sst>
</file>

<file path=xl/styles.xml><?xml version="1.0" encoding="utf-8"?>
<styleSheet xmlns="http://schemas.openxmlformats.org/spreadsheetml/2006/main">
  <fonts count="2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4" fontId="20" fillId="0" borderId="11" xfId="0" applyNumberFormat="1" applyFont="1" applyFill="1" applyBorder="1"/>
    <xf numFmtId="0" fontId="20" fillId="25" borderId="11" xfId="0" applyFont="1" applyFill="1" applyBorder="1" applyAlignment="1">
      <alignment horizontal="center"/>
    </xf>
    <xf numFmtId="0" fontId="20" fillId="25" borderId="11" xfId="0" applyFont="1" applyFill="1" applyBorder="1"/>
    <xf numFmtId="0" fontId="22" fillId="0" borderId="0" xfId="0" applyFont="1"/>
    <xf numFmtId="0" fontId="20" fillId="0" borderId="0" xfId="0" applyFont="1"/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10" xfId="0" applyFont="1" applyBorder="1"/>
    <xf numFmtId="0" fontId="20" fillId="0" borderId="0" xfId="0" applyFont="1" applyBorder="1"/>
    <xf numFmtId="4" fontId="20" fillId="0" borderId="12" xfId="0" applyNumberFormat="1" applyFont="1" applyBorder="1"/>
    <xf numFmtId="4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25" borderId="0" xfId="0" applyFont="1" applyFill="1" applyBorder="1"/>
    <xf numFmtId="0" fontId="20" fillId="25" borderId="0" xfId="0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0" fillId="0" borderId="11" xfId="0" applyFont="1" applyBorder="1"/>
    <xf numFmtId="4" fontId="20" fillId="25" borderId="15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11" xfId="0" applyNumberFormat="1" applyFont="1" applyBorder="1"/>
    <xf numFmtId="4" fontId="22" fillId="0" borderId="11" xfId="0" applyNumberFormat="1" applyFont="1" applyBorder="1"/>
    <xf numFmtId="4" fontId="22" fillId="25" borderId="15" xfId="0" applyNumberFormat="1" applyFont="1" applyFill="1" applyBorder="1" applyAlignment="1">
      <alignment horizontal="right"/>
    </xf>
    <xf numFmtId="0" fontId="22" fillId="0" borderId="0" xfId="0" applyFont="1" applyBorder="1"/>
    <xf numFmtId="0" fontId="22" fillId="0" borderId="12" xfId="0" applyFont="1" applyBorder="1"/>
    <xf numFmtId="4" fontId="22" fillId="0" borderId="12" xfId="0" applyNumberFormat="1" applyFont="1" applyBorder="1"/>
    <xf numFmtId="49" fontId="22" fillId="25" borderId="11" xfId="0" applyNumberFormat="1" applyFont="1" applyFill="1" applyBorder="1" applyAlignment="1">
      <alignment horizontal="right"/>
    </xf>
    <xf numFmtId="0" fontId="24" fillId="0" borderId="0" xfId="0" applyFont="1"/>
    <xf numFmtId="0" fontId="25" fillId="0" borderId="16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horizontal="left"/>
    </xf>
    <xf numFmtId="49" fontId="20" fillId="25" borderId="12" xfId="0" applyNumberFormat="1" applyFont="1" applyFill="1" applyBorder="1" applyAlignment="1">
      <alignment horizontal="center"/>
    </xf>
    <xf numFmtId="4" fontId="20" fillId="25" borderId="12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left"/>
    </xf>
    <xf numFmtId="0" fontId="22" fillId="25" borderId="13" xfId="0" applyFont="1" applyFill="1" applyBorder="1"/>
    <xf numFmtId="0" fontId="22" fillId="25" borderId="12" xfId="0" applyFont="1" applyFill="1" applyBorder="1"/>
    <xf numFmtId="4" fontId="22" fillId="25" borderId="12" xfId="0" applyNumberFormat="1" applyFont="1" applyFill="1" applyBorder="1"/>
    <xf numFmtId="49" fontId="20" fillId="25" borderId="11" xfId="0" applyNumberFormat="1" applyFont="1" applyFill="1" applyBorder="1" applyAlignment="1">
      <alignment horizontal="center"/>
    </xf>
    <xf numFmtId="4" fontId="20" fillId="25" borderId="12" xfId="0" applyNumberFormat="1" applyFont="1" applyFill="1" applyBorder="1"/>
    <xf numFmtId="4" fontId="22" fillId="25" borderId="12" xfId="0" applyNumberFormat="1" applyFont="1" applyFill="1" applyBorder="1" applyAlignment="1">
      <alignment horizontal="right"/>
    </xf>
    <xf numFmtId="14" fontId="20" fillId="0" borderId="0" xfId="0" applyNumberFormat="1" applyFont="1"/>
    <xf numFmtId="49" fontId="0" fillId="0" borderId="11" xfId="0" applyNumberFormat="1" applyBorder="1" applyAlignment="1">
      <alignment horizontal="center"/>
    </xf>
    <xf numFmtId="0" fontId="20" fillId="0" borderId="17" xfId="0" applyFont="1" applyBorder="1"/>
    <xf numFmtId="0" fontId="22" fillId="0" borderId="17" xfId="0" applyFont="1" applyBorder="1"/>
    <xf numFmtId="4" fontId="20" fillId="0" borderId="16" xfId="0" applyNumberFormat="1" applyFont="1" applyBorder="1"/>
    <xf numFmtId="4" fontId="22" fillId="0" borderId="16" xfId="0" applyNumberFormat="1" applyFont="1" applyBorder="1"/>
    <xf numFmtId="4" fontId="22" fillId="26" borderId="16" xfId="44" applyNumberFormat="1" applyFont="1" applyFill="1" applyBorder="1" applyAlignment="1" applyProtection="1"/>
    <xf numFmtId="4" fontId="20" fillId="26" borderId="16" xfId="44" applyNumberFormat="1" applyFont="1" applyFill="1" applyBorder="1" applyAlignment="1" applyProtection="1"/>
    <xf numFmtId="0" fontId="20" fillId="0" borderId="19" xfId="0" applyFont="1" applyBorder="1"/>
    <xf numFmtId="0" fontId="20" fillId="0" borderId="18" xfId="0" applyFont="1" applyBorder="1"/>
    <xf numFmtId="0" fontId="20" fillId="0" borderId="20" xfId="0" applyFont="1" applyBorder="1"/>
    <xf numFmtId="0" fontId="20" fillId="0" borderId="16" xfId="0" applyFont="1" applyBorder="1"/>
    <xf numFmtId="0" fontId="22" fillId="0" borderId="10" xfId="0" applyFont="1" applyBorder="1"/>
    <xf numFmtId="0" fontId="22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4" fontId="22" fillId="0" borderId="21" xfId="0" applyNumberFormat="1" applyFont="1" applyBorder="1"/>
    <xf numFmtId="0" fontId="20" fillId="25" borderId="13" xfId="0" applyFont="1" applyFill="1" applyBorder="1" applyAlignment="1">
      <alignment horizontal="right"/>
    </xf>
    <xf numFmtId="4" fontId="20" fillId="25" borderId="11" xfId="0" applyNumberFormat="1" applyFont="1" applyFill="1" applyBorder="1" applyAlignment="1">
      <alignment horizontal="right"/>
    </xf>
    <xf numFmtId="4" fontId="22" fillId="25" borderId="11" xfId="0" applyNumberFormat="1" applyFont="1" applyFill="1" applyBorder="1" applyAlignment="1">
      <alignment horizontal="right"/>
    </xf>
    <xf numFmtId="0" fontId="20" fillId="25" borderId="22" xfId="0" applyFont="1" applyFill="1" applyBorder="1" applyAlignment="1">
      <alignment horizontal="right"/>
    </xf>
    <xf numFmtId="49" fontId="20" fillId="25" borderId="19" xfId="0" applyNumberFormat="1" applyFont="1" applyFill="1" applyBorder="1" applyAlignment="1">
      <alignment horizontal="right"/>
    </xf>
    <xf numFmtId="4" fontId="20" fillId="25" borderId="16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20" fillId="25" borderId="11" xfId="0" applyNumberFormat="1" applyFont="1" applyFill="1" applyBorder="1"/>
    <xf numFmtId="0" fontId="22" fillId="0" borderId="17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" fontId="20" fillId="0" borderId="12" xfId="0" applyNumberFormat="1" applyFont="1" applyFill="1" applyBorder="1"/>
    <xf numFmtId="0" fontId="22" fillId="0" borderId="11" xfId="0" applyFont="1" applyBorder="1"/>
    <xf numFmtId="4" fontId="20" fillId="25" borderId="24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24" xfId="0" applyFont="1" applyFill="1" applyBorder="1" applyAlignment="1">
      <alignment horizontal="center" vertical="center"/>
    </xf>
    <xf numFmtId="4" fontId="22" fillId="0" borderId="18" xfId="0" applyNumberFormat="1" applyFont="1" applyBorder="1"/>
    <xf numFmtId="4" fontId="20" fillId="0" borderId="14" xfId="0" applyNumberFormat="1" applyFont="1" applyFill="1" applyBorder="1"/>
    <xf numFmtId="2" fontId="20" fillId="0" borderId="11" xfId="0" applyNumberFormat="1" applyFont="1" applyBorder="1"/>
    <xf numFmtId="0" fontId="20" fillId="0" borderId="24" xfId="0" applyFont="1" applyBorder="1"/>
    <xf numFmtId="0" fontId="20" fillId="25" borderId="24" xfId="0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0" fillId="0" borderId="2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27" borderId="11" xfId="0" applyFont="1" applyFill="1" applyBorder="1"/>
    <xf numFmtId="0" fontId="22" fillId="27" borderId="11" xfId="0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/>
    </xf>
    <xf numFmtId="49" fontId="20" fillId="27" borderId="11" xfId="0" applyNumberFormat="1" applyFont="1" applyFill="1" applyBorder="1" applyAlignment="1">
      <alignment horizontal="center"/>
    </xf>
    <xf numFmtId="2" fontId="20" fillId="27" borderId="11" xfId="0" applyNumberFormat="1" applyFont="1" applyFill="1" applyBorder="1" applyAlignment="1">
      <alignment horizontal="right"/>
    </xf>
    <xf numFmtId="2" fontId="22" fillId="27" borderId="11" xfId="0" applyNumberFormat="1" applyFont="1" applyFill="1" applyBorder="1" applyAlignment="1">
      <alignment horizontal="right"/>
    </xf>
    <xf numFmtId="0" fontId="20" fillId="27" borderId="14" xfId="0" applyFont="1" applyFill="1" applyBorder="1" applyAlignment="1">
      <alignment horizontal="center"/>
    </xf>
    <xf numFmtId="0" fontId="22" fillId="27" borderId="24" xfId="0" applyFont="1" applyFill="1" applyBorder="1" applyAlignment="1">
      <alignment horizontal="left"/>
    </xf>
    <xf numFmtId="0" fontId="22" fillId="27" borderId="15" xfId="0" applyFont="1" applyFill="1" applyBorder="1" applyAlignment="1">
      <alignment horizontal="left"/>
    </xf>
    <xf numFmtId="49" fontId="0" fillId="27" borderId="11" xfId="0" applyNumberFormat="1" applyFill="1" applyBorder="1" applyAlignment="1">
      <alignment horizontal="center"/>
    </xf>
    <xf numFmtId="4" fontId="20" fillId="27" borderId="11" xfId="0" applyNumberFormat="1" applyFont="1" applyFill="1" applyBorder="1" applyAlignment="1">
      <alignment horizontal="right"/>
    </xf>
    <xf numFmtId="4" fontId="22" fillId="27" borderId="23" xfId="0" applyNumberFormat="1" applyFont="1" applyFill="1" applyBorder="1" applyAlignment="1">
      <alignment horizontal="right"/>
    </xf>
    <xf numFmtId="0" fontId="20" fillId="27" borderId="15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left"/>
    </xf>
    <xf numFmtId="4" fontId="22" fillId="27" borderId="11" xfId="0" applyNumberFormat="1" applyFont="1" applyFill="1" applyBorder="1" applyAlignment="1">
      <alignment horizontal="right"/>
    </xf>
    <xf numFmtId="0" fontId="20" fillId="27" borderId="16" xfId="0" applyFont="1" applyFill="1" applyBorder="1"/>
    <xf numFmtId="0" fontId="1" fillId="0" borderId="13" xfId="0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20" fillId="0" borderId="15" xfId="0" applyFont="1" applyBorder="1"/>
    <xf numFmtId="0" fontId="20" fillId="27" borderId="24" xfId="0" applyFont="1" applyFill="1" applyBorder="1"/>
    <xf numFmtId="0" fontId="20" fillId="27" borderId="15" xfId="0" applyFont="1" applyFill="1" applyBorder="1"/>
    <xf numFmtId="0" fontId="25" fillId="0" borderId="12" xfId="0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/>
    </xf>
    <xf numFmtId="0" fontId="20" fillId="27" borderId="16" xfId="0" applyFont="1" applyFill="1" applyBorder="1" applyAlignment="1">
      <alignment horizontal="left"/>
    </xf>
    <xf numFmtId="49" fontId="22" fillId="25" borderId="15" xfId="0" applyNumberFormat="1" applyFont="1" applyFill="1" applyBorder="1" applyAlignment="1">
      <alignment horizontal="right"/>
    </xf>
    <xf numFmtId="4" fontId="22" fillId="27" borderId="12" xfId="0" applyNumberFormat="1" applyFont="1" applyFill="1" applyBorder="1" applyAlignment="1">
      <alignment horizontal="right"/>
    </xf>
    <xf numFmtId="2" fontId="20" fillId="27" borderId="12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/>
    </xf>
    <xf numFmtId="0" fontId="20" fillId="25" borderId="14" xfId="0" applyFont="1" applyFill="1" applyBorder="1" applyAlignment="1">
      <alignment horizontal="center"/>
    </xf>
    <xf numFmtId="0" fontId="20" fillId="25" borderId="16" xfId="0" applyFont="1" applyFill="1" applyBorder="1"/>
    <xf numFmtId="0" fontId="20" fillId="25" borderId="15" xfId="0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left"/>
    </xf>
    <xf numFmtId="4" fontId="20" fillId="27" borderId="11" xfId="0" applyNumberFormat="1" applyFont="1" applyFill="1" applyBorder="1"/>
    <xf numFmtId="4" fontId="22" fillId="27" borderId="11" xfId="0" applyNumberFormat="1" applyFont="1" applyFill="1" applyBorder="1"/>
    <xf numFmtId="0" fontId="0" fillId="27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22" fillId="0" borderId="11" xfId="0" applyNumberFormat="1" applyFont="1" applyBorder="1"/>
    <xf numFmtId="2" fontId="20" fillId="27" borderId="23" xfId="0" applyNumberFormat="1" applyFont="1" applyFill="1" applyBorder="1" applyAlignment="1">
      <alignment horizontal="right"/>
    </xf>
    <xf numFmtId="2" fontId="22" fillId="27" borderId="23" xfId="0" applyNumberFormat="1" applyFont="1" applyFill="1" applyBorder="1" applyAlignment="1">
      <alignment horizontal="right"/>
    </xf>
    <xf numFmtId="0" fontId="20" fillId="27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left"/>
    </xf>
    <xf numFmtId="0" fontId="20" fillId="27" borderId="13" xfId="0" applyFont="1" applyFill="1" applyBorder="1" applyAlignment="1">
      <alignment horizontal="center"/>
    </xf>
    <xf numFmtId="4" fontId="20" fillId="27" borderId="15" xfId="0" applyNumberFormat="1" applyFont="1" applyFill="1" applyBorder="1" applyAlignment="1">
      <alignment horizontal="right"/>
    </xf>
    <xf numFmtId="4" fontId="22" fillId="27" borderId="15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4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3" xfId="43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63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workbookViewId="0">
      <pane ySplit="3" topLeftCell="A4" activePane="bottomLeft" state="frozen"/>
      <selection pane="bottomLeft" activeCell="I72" sqref="I72:I73"/>
    </sheetView>
  </sheetViews>
  <sheetFormatPr defaultRowHeight="12.75"/>
  <cols>
    <col min="1" max="1" width="4.5703125" style="5" customWidth="1"/>
    <col min="2" max="2" width="71.140625" style="5" customWidth="1"/>
    <col min="3" max="3" width="5.5703125" style="23" customWidth="1"/>
    <col min="4" max="4" width="10.140625" style="23" customWidth="1"/>
    <col min="5" max="5" width="7.7109375" style="5" customWidth="1"/>
    <col min="6" max="6" width="10.140625" style="5" customWidth="1"/>
    <col min="7" max="7" width="12.140625" style="5" customWidth="1"/>
    <col min="8" max="8" width="13" style="5" customWidth="1"/>
    <col min="9" max="9" width="12.42578125" style="5" customWidth="1"/>
    <col min="10" max="13" width="11.7109375" style="5" customWidth="1"/>
    <col min="14" max="16384" width="9.140625" style="5"/>
  </cols>
  <sheetData>
    <row r="1" spans="1:10" ht="15">
      <c r="A1" s="31" t="s">
        <v>50</v>
      </c>
      <c r="B1" s="4"/>
      <c r="C1" s="22"/>
      <c r="D1" s="22"/>
      <c r="H1" s="4" t="s">
        <v>24</v>
      </c>
      <c r="I1" s="4"/>
      <c r="J1" s="31"/>
    </row>
    <row r="2" spans="1:10" s="4" customFormat="1">
      <c r="A2" s="6" t="s">
        <v>0</v>
      </c>
      <c r="B2" s="148" t="s">
        <v>10</v>
      </c>
      <c r="C2" s="6"/>
      <c r="D2" s="6" t="s">
        <v>19</v>
      </c>
      <c r="E2" s="148" t="s">
        <v>1</v>
      </c>
      <c r="F2" s="148" t="s">
        <v>2</v>
      </c>
      <c r="G2" s="148" t="s">
        <v>3</v>
      </c>
      <c r="H2" s="6" t="s">
        <v>4</v>
      </c>
      <c r="I2" s="6" t="s">
        <v>12</v>
      </c>
      <c r="J2" s="6" t="s">
        <v>5</v>
      </c>
    </row>
    <row r="3" spans="1:10" s="4" customFormat="1">
      <c r="A3" s="7" t="s">
        <v>6</v>
      </c>
      <c r="B3" s="149"/>
      <c r="C3" s="7"/>
      <c r="D3" s="7" t="s">
        <v>20</v>
      </c>
      <c r="E3" s="149"/>
      <c r="F3" s="149"/>
      <c r="G3" s="149"/>
      <c r="H3" s="7" t="s">
        <v>7</v>
      </c>
      <c r="I3" s="7" t="s">
        <v>51</v>
      </c>
      <c r="J3" s="7" t="s">
        <v>7</v>
      </c>
    </row>
    <row r="4" spans="1:10">
      <c r="A4" s="75" t="s">
        <v>32</v>
      </c>
      <c r="B4" s="62"/>
      <c r="C4" s="76"/>
      <c r="D4" s="76"/>
      <c r="E4" s="76"/>
      <c r="F4" s="76"/>
      <c r="G4" s="76"/>
      <c r="H4" s="76"/>
      <c r="I4" s="77"/>
      <c r="J4" s="73"/>
    </row>
    <row r="5" spans="1:10">
      <c r="A5" s="103" t="s">
        <v>8</v>
      </c>
      <c r="B5" s="97" t="s">
        <v>105</v>
      </c>
      <c r="C5" s="98" t="s">
        <v>31</v>
      </c>
      <c r="D5" s="100" t="s">
        <v>67</v>
      </c>
      <c r="E5" s="99"/>
      <c r="F5" s="99">
        <v>4122</v>
      </c>
      <c r="G5" s="100" t="s">
        <v>68</v>
      </c>
      <c r="H5" s="101">
        <v>0</v>
      </c>
      <c r="I5" s="102">
        <v>45</v>
      </c>
      <c r="J5" s="101">
        <f>H5+I5</f>
        <v>45</v>
      </c>
    </row>
    <row r="6" spans="1:10">
      <c r="A6" s="105"/>
      <c r="B6" s="97" t="s">
        <v>106</v>
      </c>
      <c r="C6" s="98" t="s">
        <v>31</v>
      </c>
      <c r="D6" s="100" t="s">
        <v>67</v>
      </c>
      <c r="E6" s="99">
        <v>2223</v>
      </c>
      <c r="F6" s="99">
        <v>5336</v>
      </c>
      <c r="G6" s="100" t="s">
        <v>68</v>
      </c>
      <c r="H6" s="101">
        <v>0</v>
      </c>
      <c r="I6" s="102">
        <v>45</v>
      </c>
      <c r="J6" s="101">
        <f t="shared" ref="J6:J9" si="0">H6+I6</f>
        <v>45</v>
      </c>
    </row>
    <row r="7" spans="1:10">
      <c r="A7" s="103" t="s">
        <v>11</v>
      </c>
      <c r="B7" s="112" t="s">
        <v>107</v>
      </c>
      <c r="C7" s="98" t="s">
        <v>31</v>
      </c>
      <c r="D7" s="100" t="s">
        <v>78</v>
      </c>
      <c r="E7" s="99"/>
      <c r="F7" s="99">
        <v>4122</v>
      </c>
      <c r="G7" s="100" t="s">
        <v>47</v>
      </c>
      <c r="H7" s="101">
        <v>0</v>
      </c>
      <c r="I7" s="102">
        <v>70</v>
      </c>
      <c r="J7" s="101">
        <f t="shared" si="0"/>
        <v>70</v>
      </c>
    </row>
    <row r="8" spans="1:10">
      <c r="A8" s="104"/>
      <c r="B8" s="112" t="s">
        <v>108</v>
      </c>
      <c r="C8" s="98" t="s">
        <v>31</v>
      </c>
      <c r="D8" s="100" t="s">
        <v>78</v>
      </c>
      <c r="E8" s="99">
        <v>3419</v>
      </c>
      <c r="F8" s="99">
        <v>5173</v>
      </c>
      <c r="G8" s="100" t="s">
        <v>47</v>
      </c>
      <c r="H8" s="101">
        <v>0</v>
      </c>
      <c r="I8" s="102">
        <v>50</v>
      </c>
      <c r="J8" s="101">
        <f t="shared" si="0"/>
        <v>50</v>
      </c>
    </row>
    <row r="9" spans="1:10">
      <c r="A9" s="105"/>
      <c r="B9" s="112" t="s">
        <v>109</v>
      </c>
      <c r="C9" s="98" t="s">
        <v>31</v>
      </c>
      <c r="D9" s="100" t="s">
        <v>78</v>
      </c>
      <c r="E9" s="99">
        <v>3419</v>
      </c>
      <c r="F9" s="99">
        <v>5175</v>
      </c>
      <c r="G9" s="100" t="s">
        <v>47</v>
      </c>
      <c r="H9" s="101">
        <v>0</v>
      </c>
      <c r="I9" s="102">
        <v>20</v>
      </c>
      <c r="J9" s="101">
        <f t="shared" si="0"/>
        <v>20</v>
      </c>
    </row>
    <row r="10" spans="1:10">
      <c r="A10" s="109" t="s">
        <v>33</v>
      </c>
      <c r="B10" s="121" t="s">
        <v>104</v>
      </c>
      <c r="C10" s="98" t="s">
        <v>31</v>
      </c>
      <c r="D10" s="99"/>
      <c r="E10" s="99">
        <v>6310</v>
      </c>
      <c r="F10" s="99">
        <v>2142</v>
      </c>
      <c r="G10" s="100"/>
      <c r="H10" s="107">
        <v>1100</v>
      </c>
      <c r="I10" s="111">
        <v>1620</v>
      </c>
      <c r="J10" s="101">
        <f>H10+I10</f>
        <v>2720</v>
      </c>
    </row>
    <row r="11" spans="1:10" ht="12" customHeight="1">
      <c r="A11" s="103" t="s">
        <v>34</v>
      </c>
      <c r="B11" s="97" t="s">
        <v>71</v>
      </c>
      <c r="C11" s="98" t="s">
        <v>31</v>
      </c>
      <c r="D11" s="99"/>
      <c r="E11" s="99">
        <v>3319</v>
      </c>
      <c r="F11" s="99">
        <v>2321</v>
      </c>
      <c r="G11" s="100" t="s">
        <v>44</v>
      </c>
      <c r="H11" s="101">
        <v>0</v>
      </c>
      <c r="I11" s="102">
        <v>30</v>
      </c>
      <c r="J11" s="101">
        <f t="shared" ref="J11:J17" si="1">H11+I11</f>
        <v>30</v>
      </c>
    </row>
    <row r="12" spans="1:10" ht="12" customHeight="1">
      <c r="A12" s="116"/>
      <c r="B12" s="97" t="s">
        <v>74</v>
      </c>
      <c r="C12" s="98" t="s">
        <v>31</v>
      </c>
      <c r="D12" s="99"/>
      <c r="E12" s="99">
        <v>3419</v>
      </c>
      <c r="F12" s="99">
        <v>2321</v>
      </c>
      <c r="G12" s="100" t="s">
        <v>47</v>
      </c>
      <c r="H12" s="101">
        <v>0</v>
      </c>
      <c r="I12" s="102">
        <v>30</v>
      </c>
      <c r="J12" s="101">
        <f t="shared" si="1"/>
        <v>30</v>
      </c>
    </row>
    <row r="13" spans="1:10" ht="12" customHeight="1">
      <c r="A13" s="116"/>
      <c r="B13" s="97" t="s">
        <v>72</v>
      </c>
      <c r="C13" s="98" t="s">
        <v>31</v>
      </c>
      <c r="D13" s="99"/>
      <c r="E13" s="99">
        <v>3419</v>
      </c>
      <c r="F13" s="99">
        <v>2321</v>
      </c>
      <c r="G13" s="100" t="s">
        <v>49</v>
      </c>
      <c r="H13" s="101">
        <v>0</v>
      </c>
      <c r="I13" s="102">
        <v>20</v>
      </c>
      <c r="J13" s="101">
        <f t="shared" si="1"/>
        <v>20</v>
      </c>
    </row>
    <row r="14" spans="1:10" ht="12" customHeight="1">
      <c r="A14" s="116"/>
      <c r="B14" s="97" t="s">
        <v>76</v>
      </c>
      <c r="C14" s="98" t="s">
        <v>31</v>
      </c>
      <c r="D14" s="99"/>
      <c r="E14" s="99">
        <v>6112</v>
      </c>
      <c r="F14" s="99">
        <v>2321</v>
      </c>
      <c r="G14" s="100"/>
      <c r="H14" s="101">
        <v>0</v>
      </c>
      <c r="I14" s="102">
        <v>30</v>
      </c>
      <c r="J14" s="101">
        <f t="shared" si="1"/>
        <v>30</v>
      </c>
    </row>
    <row r="15" spans="1:10" ht="12" customHeight="1">
      <c r="A15" s="116"/>
      <c r="B15" s="97" t="s">
        <v>73</v>
      </c>
      <c r="C15" s="98" t="s">
        <v>31</v>
      </c>
      <c r="D15" s="99"/>
      <c r="E15" s="99">
        <v>3319</v>
      </c>
      <c r="F15" s="99">
        <v>5169</v>
      </c>
      <c r="G15" s="100" t="s">
        <v>44</v>
      </c>
      <c r="H15" s="101">
        <v>0</v>
      </c>
      <c r="I15" s="102">
        <v>30</v>
      </c>
      <c r="J15" s="101">
        <f t="shared" si="1"/>
        <v>30</v>
      </c>
    </row>
    <row r="16" spans="1:10" ht="12" customHeight="1">
      <c r="A16" s="116"/>
      <c r="B16" s="97" t="s">
        <v>75</v>
      </c>
      <c r="C16" s="98" t="s">
        <v>31</v>
      </c>
      <c r="D16" s="99"/>
      <c r="E16" s="99">
        <v>3419</v>
      </c>
      <c r="F16" s="99">
        <v>5169</v>
      </c>
      <c r="G16" s="100" t="s">
        <v>49</v>
      </c>
      <c r="H16" s="101">
        <v>0</v>
      </c>
      <c r="I16" s="102">
        <v>20</v>
      </c>
      <c r="J16" s="101">
        <f t="shared" si="1"/>
        <v>20</v>
      </c>
    </row>
    <row r="17" spans="1:10" ht="12" customHeight="1">
      <c r="A17" s="117"/>
      <c r="B17" s="97" t="s">
        <v>120</v>
      </c>
      <c r="C17" s="98" t="s">
        <v>31</v>
      </c>
      <c r="D17" s="99"/>
      <c r="E17" s="99">
        <v>3319</v>
      </c>
      <c r="F17" s="99">
        <v>5169</v>
      </c>
      <c r="G17" s="100" t="s">
        <v>44</v>
      </c>
      <c r="H17" s="101">
        <v>0</v>
      </c>
      <c r="I17" s="102">
        <v>30</v>
      </c>
      <c r="J17" s="101">
        <f t="shared" si="1"/>
        <v>30</v>
      </c>
    </row>
    <row r="18" spans="1:10" ht="12" customHeight="1">
      <c r="A18" s="99" t="s">
        <v>39</v>
      </c>
      <c r="B18" s="97" t="s">
        <v>115</v>
      </c>
      <c r="C18" s="98" t="s">
        <v>31</v>
      </c>
      <c r="D18" s="99"/>
      <c r="E18" s="99">
        <v>4371</v>
      </c>
      <c r="F18" s="99">
        <v>2229</v>
      </c>
      <c r="G18" s="100" t="s">
        <v>35</v>
      </c>
      <c r="H18" s="107">
        <v>0</v>
      </c>
      <c r="I18" s="108">
        <v>96.16</v>
      </c>
      <c r="J18" s="101">
        <f t="shared" ref="J18:J24" si="2">H18+I18</f>
        <v>96.16</v>
      </c>
    </row>
    <row r="19" spans="1:10" ht="12" customHeight="1">
      <c r="A19" s="99" t="s">
        <v>113</v>
      </c>
      <c r="B19" s="97" t="s">
        <v>116</v>
      </c>
      <c r="C19" s="98" t="s">
        <v>31</v>
      </c>
      <c r="D19" s="99"/>
      <c r="E19" s="99">
        <v>4319</v>
      </c>
      <c r="F19" s="99">
        <v>2229</v>
      </c>
      <c r="G19" s="100" t="s">
        <v>36</v>
      </c>
      <c r="H19" s="107">
        <v>0</v>
      </c>
      <c r="I19" s="108">
        <v>10</v>
      </c>
      <c r="J19" s="101">
        <f t="shared" si="2"/>
        <v>10</v>
      </c>
    </row>
    <row r="20" spans="1:10" ht="12" customHeight="1">
      <c r="A20" s="99" t="s">
        <v>37</v>
      </c>
      <c r="B20" s="97" t="s">
        <v>122</v>
      </c>
      <c r="C20" s="98" t="s">
        <v>31</v>
      </c>
      <c r="D20" s="99"/>
      <c r="E20" s="99">
        <v>3315</v>
      </c>
      <c r="F20" s="99">
        <v>2229</v>
      </c>
      <c r="G20" s="100" t="s">
        <v>123</v>
      </c>
      <c r="H20" s="107">
        <v>0</v>
      </c>
      <c r="I20" s="111">
        <v>8.75</v>
      </c>
      <c r="J20" s="101">
        <f t="shared" si="2"/>
        <v>8.75</v>
      </c>
    </row>
    <row r="21" spans="1:10" ht="12" customHeight="1">
      <c r="A21" s="99" t="s">
        <v>38</v>
      </c>
      <c r="B21" s="97" t="s">
        <v>124</v>
      </c>
      <c r="C21" s="98" t="s">
        <v>31</v>
      </c>
      <c r="D21" s="99"/>
      <c r="E21" s="99">
        <v>3111</v>
      </c>
      <c r="F21" s="99">
        <v>2229</v>
      </c>
      <c r="G21" s="100" t="s">
        <v>125</v>
      </c>
      <c r="H21" s="107">
        <v>0</v>
      </c>
      <c r="I21" s="111">
        <v>13.9</v>
      </c>
      <c r="J21" s="101">
        <f t="shared" si="2"/>
        <v>13.9</v>
      </c>
    </row>
    <row r="22" spans="1:10" ht="12" customHeight="1">
      <c r="A22" s="99" t="s">
        <v>114</v>
      </c>
      <c r="B22" s="97" t="s">
        <v>121</v>
      </c>
      <c r="C22" s="98" t="s">
        <v>31</v>
      </c>
      <c r="D22" s="99"/>
      <c r="E22" s="99">
        <v>5311</v>
      </c>
      <c r="F22" s="99">
        <v>2324</v>
      </c>
      <c r="G22" s="100" t="s">
        <v>43</v>
      </c>
      <c r="H22" s="107">
        <v>0</v>
      </c>
      <c r="I22" s="111">
        <v>44.04</v>
      </c>
      <c r="J22" s="101">
        <f t="shared" si="2"/>
        <v>44.04</v>
      </c>
    </row>
    <row r="23" spans="1:10" ht="12" customHeight="1">
      <c r="A23" s="103" t="s">
        <v>126</v>
      </c>
      <c r="B23" s="97" t="s">
        <v>130</v>
      </c>
      <c r="C23" s="98" t="s">
        <v>31</v>
      </c>
      <c r="D23" s="99">
        <v>29004</v>
      </c>
      <c r="E23" s="99"/>
      <c r="F23" s="99">
        <v>4116</v>
      </c>
      <c r="G23" s="100"/>
      <c r="H23" s="107">
        <v>0</v>
      </c>
      <c r="I23" s="123">
        <v>1.1000000000000001</v>
      </c>
      <c r="J23" s="124">
        <f t="shared" si="2"/>
        <v>1.1000000000000001</v>
      </c>
    </row>
    <row r="24" spans="1:10" ht="12" customHeight="1">
      <c r="A24" s="109"/>
      <c r="B24" s="97" t="s">
        <v>131</v>
      </c>
      <c r="C24" s="98" t="s">
        <v>31</v>
      </c>
      <c r="D24" s="99">
        <v>29004</v>
      </c>
      <c r="E24" s="99">
        <v>1037</v>
      </c>
      <c r="F24" s="99">
        <v>5213</v>
      </c>
      <c r="G24" s="100"/>
      <c r="H24" s="107">
        <v>0</v>
      </c>
      <c r="I24" s="123">
        <v>1.1000000000000001</v>
      </c>
      <c r="J24" s="124">
        <f t="shared" si="2"/>
        <v>1.1000000000000001</v>
      </c>
    </row>
    <row r="25" spans="1:10" s="10" customFormat="1">
      <c r="A25" s="35"/>
      <c r="B25" s="36"/>
      <c r="C25" s="37"/>
      <c r="D25" s="37"/>
      <c r="E25" s="16"/>
      <c r="F25" s="38" t="s">
        <v>9</v>
      </c>
      <c r="G25" s="39"/>
      <c r="H25" s="40">
        <f>H5+H7+H10+SUM(H11:H14)+SUM(H18:H21)+H23</f>
        <v>1100</v>
      </c>
      <c r="I25" s="47">
        <f t="shared" ref="I25:J25" si="3">I5+I7+I10+SUM(I11:I14)+SUM(I18:I21)+I23</f>
        <v>1974.9099999999999</v>
      </c>
      <c r="J25" s="40">
        <f t="shared" si="3"/>
        <v>3074.91</v>
      </c>
    </row>
    <row r="26" spans="1:10" s="10" customFormat="1">
      <c r="A26" s="35"/>
      <c r="B26" s="41" t="s">
        <v>30</v>
      </c>
      <c r="C26" s="37"/>
      <c r="D26" s="37"/>
      <c r="E26" s="16"/>
      <c r="F26" s="38" t="s">
        <v>14</v>
      </c>
      <c r="G26" s="39"/>
      <c r="H26" s="40">
        <f>H6+H8+H9+SUM(H15:H17)+H24</f>
        <v>0</v>
      </c>
      <c r="I26" s="47">
        <f t="shared" ref="I26:J26" si="4">I6+I8+I9+SUM(I15:I17)+I24</f>
        <v>196.1</v>
      </c>
      <c r="J26" s="40">
        <f t="shared" si="4"/>
        <v>196.1</v>
      </c>
    </row>
    <row r="27" spans="1:10">
      <c r="A27" s="11"/>
      <c r="B27" s="16"/>
      <c r="C27" s="21"/>
      <c r="D27" s="21"/>
      <c r="E27" s="16"/>
      <c r="F27" s="42" t="s">
        <v>18</v>
      </c>
      <c r="G27" s="43"/>
      <c r="H27" s="46">
        <f t="shared" ref="H27:J27" si="5">H25-H26</f>
        <v>1100</v>
      </c>
      <c r="I27" s="44">
        <f t="shared" si="5"/>
        <v>1778.81</v>
      </c>
      <c r="J27" s="46">
        <f t="shared" si="5"/>
        <v>2878.81</v>
      </c>
    </row>
    <row r="28" spans="1:10">
      <c r="A28" s="8" t="s">
        <v>21</v>
      </c>
      <c r="B28" s="12"/>
      <c r="C28" s="9"/>
      <c r="D28" s="9"/>
      <c r="E28" s="15"/>
      <c r="F28" s="12"/>
      <c r="G28" s="12"/>
      <c r="H28" s="14"/>
      <c r="I28" s="14"/>
      <c r="J28" s="82"/>
    </row>
    <row r="29" spans="1:10">
      <c r="A29" s="78" t="s">
        <v>8</v>
      </c>
      <c r="B29" s="19" t="s">
        <v>57</v>
      </c>
      <c r="C29" s="73"/>
      <c r="D29" s="73"/>
      <c r="E29" s="83">
        <v>3113</v>
      </c>
      <c r="F29" s="19" t="s">
        <v>55</v>
      </c>
      <c r="G29" s="79" t="s">
        <v>56</v>
      </c>
      <c r="H29" s="24">
        <v>0</v>
      </c>
      <c r="I29" s="25">
        <v>314</v>
      </c>
      <c r="J29" s="66">
        <f>H29+I29</f>
        <v>314</v>
      </c>
    </row>
    <row r="30" spans="1:10">
      <c r="A30" s="78" t="s">
        <v>11</v>
      </c>
      <c r="B30" s="32" t="s">
        <v>58</v>
      </c>
      <c r="C30" s="19"/>
      <c r="D30" s="19"/>
      <c r="E30" s="91">
        <v>3612</v>
      </c>
      <c r="F30" s="33">
        <v>5171</v>
      </c>
      <c r="G30" s="49" t="s">
        <v>59</v>
      </c>
      <c r="H30" s="24">
        <v>0</v>
      </c>
      <c r="I30" s="25">
        <v>260</v>
      </c>
      <c r="J30" s="87">
        <f>H30+I30</f>
        <v>260</v>
      </c>
    </row>
    <row r="31" spans="1:10">
      <c r="A31" s="88"/>
      <c r="B31" s="32" t="s">
        <v>110</v>
      </c>
      <c r="C31" s="19"/>
      <c r="D31" s="19"/>
      <c r="E31" s="91">
        <v>3612</v>
      </c>
      <c r="F31" s="92">
        <v>5171</v>
      </c>
      <c r="G31" s="49" t="s">
        <v>59</v>
      </c>
      <c r="H31" s="13">
        <v>0</v>
      </c>
      <c r="I31" s="25">
        <v>150</v>
      </c>
      <c r="J31" s="87">
        <f>H31+I31</f>
        <v>150</v>
      </c>
    </row>
    <row r="32" spans="1:10">
      <c r="A32" s="84"/>
      <c r="B32" s="32" t="s">
        <v>63</v>
      </c>
      <c r="C32" s="19"/>
      <c r="D32" s="19"/>
      <c r="E32" s="91">
        <v>3612</v>
      </c>
      <c r="F32" s="92">
        <v>5171</v>
      </c>
      <c r="G32" s="49" t="s">
        <v>59</v>
      </c>
      <c r="H32" s="13">
        <v>170</v>
      </c>
      <c r="I32" s="29">
        <v>300</v>
      </c>
      <c r="J32" s="80">
        <f>H32+I32</f>
        <v>470</v>
      </c>
    </row>
    <row r="33" spans="1:10">
      <c r="A33" s="71"/>
      <c r="B33" s="32" t="s">
        <v>60</v>
      </c>
      <c r="C33" s="19"/>
      <c r="D33" s="19"/>
      <c r="E33" s="91">
        <v>3612</v>
      </c>
      <c r="F33" s="92">
        <v>5171</v>
      </c>
      <c r="G33" s="49" t="s">
        <v>59</v>
      </c>
      <c r="H33" s="13">
        <v>130</v>
      </c>
      <c r="I33" s="29">
        <v>90</v>
      </c>
      <c r="J33" s="80">
        <f>H33+I33</f>
        <v>220</v>
      </c>
    </row>
    <row r="34" spans="1:10">
      <c r="A34" s="34" t="s">
        <v>33</v>
      </c>
      <c r="B34" s="32" t="s">
        <v>64</v>
      </c>
      <c r="C34" s="19"/>
      <c r="D34" s="19"/>
      <c r="E34" s="91">
        <v>3745</v>
      </c>
      <c r="F34" s="92">
        <v>5171</v>
      </c>
      <c r="G34" s="49" t="s">
        <v>65</v>
      </c>
      <c r="H34" s="13">
        <v>4627</v>
      </c>
      <c r="I34" s="29">
        <v>150</v>
      </c>
      <c r="J34" s="80">
        <f t="shared" ref="J34:J51" si="6">H34+I34</f>
        <v>4777</v>
      </c>
    </row>
    <row r="35" spans="1:10">
      <c r="A35" s="71"/>
      <c r="B35" s="32" t="s">
        <v>66</v>
      </c>
      <c r="C35" s="19"/>
      <c r="D35" s="19"/>
      <c r="E35" s="91">
        <v>2219</v>
      </c>
      <c r="F35" s="92">
        <v>5171</v>
      </c>
      <c r="G35" s="49" t="s">
        <v>65</v>
      </c>
      <c r="H35" s="13">
        <v>706</v>
      </c>
      <c r="I35" s="29">
        <v>100</v>
      </c>
      <c r="J35" s="80">
        <f t="shared" si="6"/>
        <v>806</v>
      </c>
    </row>
    <row r="36" spans="1:10">
      <c r="A36" s="34" t="s">
        <v>34</v>
      </c>
      <c r="B36" s="19" t="s">
        <v>91</v>
      </c>
      <c r="C36" s="73"/>
      <c r="D36" s="73"/>
      <c r="E36" s="83">
        <v>3392</v>
      </c>
      <c r="F36" s="19">
        <v>5222</v>
      </c>
      <c r="G36" s="79" t="s">
        <v>82</v>
      </c>
      <c r="H36" s="24">
        <v>0</v>
      </c>
      <c r="I36" s="25">
        <v>10</v>
      </c>
      <c r="J36" s="80">
        <f t="shared" si="6"/>
        <v>10</v>
      </c>
    </row>
    <row r="37" spans="1:10">
      <c r="A37" s="84"/>
      <c r="B37" s="19" t="s">
        <v>83</v>
      </c>
      <c r="C37" s="19"/>
      <c r="D37" s="19"/>
      <c r="E37" s="19">
        <v>6112</v>
      </c>
      <c r="F37" s="19">
        <v>5901</v>
      </c>
      <c r="G37" s="73">
        <v>1244</v>
      </c>
      <c r="H37" s="94">
        <v>70</v>
      </c>
      <c r="I37" s="29">
        <v>-10</v>
      </c>
      <c r="J37" s="80">
        <f t="shared" si="6"/>
        <v>60</v>
      </c>
    </row>
    <row r="38" spans="1:10">
      <c r="A38" s="84"/>
      <c r="B38" s="32" t="s">
        <v>92</v>
      </c>
      <c r="C38" s="19"/>
      <c r="D38" s="19"/>
      <c r="E38" s="33">
        <v>3421</v>
      </c>
      <c r="F38" s="33">
        <v>5222</v>
      </c>
      <c r="G38" s="49" t="s">
        <v>84</v>
      </c>
      <c r="H38" s="94">
        <v>0</v>
      </c>
      <c r="I38" s="29">
        <v>12</v>
      </c>
      <c r="J38" s="80">
        <f t="shared" si="6"/>
        <v>12</v>
      </c>
    </row>
    <row r="39" spans="1:10">
      <c r="A39" s="84"/>
      <c r="B39" s="19" t="s">
        <v>87</v>
      </c>
      <c r="C39" s="19"/>
      <c r="D39" s="19"/>
      <c r="E39" s="19">
        <v>6112</v>
      </c>
      <c r="F39" s="19">
        <v>5901</v>
      </c>
      <c r="G39" s="73">
        <v>1244</v>
      </c>
      <c r="H39" s="94">
        <v>70</v>
      </c>
      <c r="I39" s="29">
        <v>-6</v>
      </c>
      <c r="J39" s="80">
        <f t="shared" si="6"/>
        <v>64</v>
      </c>
    </row>
    <row r="40" spans="1:10">
      <c r="A40" s="89"/>
      <c r="B40" s="19" t="s">
        <v>89</v>
      </c>
      <c r="C40" s="19"/>
      <c r="D40" s="19"/>
      <c r="E40" s="19">
        <v>6112</v>
      </c>
      <c r="F40" s="19">
        <v>5901</v>
      </c>
      <c r="G40" s="49" t="s">
        <v>88</v>
      </c>
      <c r="H40" s="94">
        <v>50</v>
      </c>
      <c r="I40" s="93">
        <v>-6</v>
      </c>
      <c r="J40" s="1">
        <f>H40+I40</f>
        <v>44</v>
      </c>
    </row>
    <row r="41" spans="1:10">
      <c r="A41" s="84"/>
      <c r="B41" s="32" t="s">
        <v>93</v>
      </c>
      <c r="C41" s="19"/>
      <c r="D41" s="19"/>
      <c r="E41" s="33">
        <v>4357</v>
      </c>
      <c r="F41" s="33">
        <v>5222</v>
      </c>
      <c r="G41" s="49" t="s">
        <v>85</v>
      </c>
      <c r="H41" s="94">
        <v>0</v>
      </c>
      <c r="I41" s="93">
        <v>15</v>
      </c>
      <c r="J41" s="1">
        <f>H41+I41</f>
        <v>15</v>
      </c>
    </row>
    <row r="42" spans="1:10">
      <c r="A42" s="84"/>
      <c r="B42" s="32" t="s">
        <v>79</v>
      </c>
      <c r="C42" s="19"/>
      <c r="D42" s="19"/>
      <c r="E42" s="33">
        <v>3392</v>
      </c>
      <c r="F42" s="33">
        <v>5222</v>
      </c>
      <c r="G42" s="49" t="s">
        <v>80</v>
      </c>
      <c r="H42" s="94">
        <v>129</v>
      </c>
      <c r="I42" s="29">
        <v>-15</v>
      </c>
      <c r="J42" s="80">
        <f t="shared" si="6"/>
        <v>114</v>
      </c>
    </row>
    <row r="43" spans="1:10">
      <c r="A43" s="84"/>
      <c r="B43" s="32" t="s">
        <v>94</v>
      </c>
      <c r="C43" s="19"/>
      <c r="D43" s="19"/>
      <c r="E43" s="33">
        <v>3399</v>
      </c>
      <c r="F43" s="33">
        <v>5222</v>
      </c>
      <c r="G43" s="49" t="s">
        <v>86</v>
      </c>
      <c r="H43" s="94">
        <v>0</v>
      </c>
      <c r="I43" s="29">
        <v>10</v>
      </c>
      <c r="J43" s="80">
        <f t="shared" si="6"/>
        <v>10</v>
      </c>
    </row>
    <row r="44" spans="1:10">
      <c r="A44" s="71"/>
      <c r="B44" s="19" t="s">
        <v>90</v>
      </c>
      <c r="C44" s="19"/>
      <c r="D44" s="19"/>
      <c r="E44" s="19">
        <v>6112</v>
      </c>
      <c r="F44" s="19">
        <v>5901</v>
      </c>
      <c r="G44" s="49" t="s">
        <v>88</v>
      </c>
      <c r="H44" s="94">
        <v>50</v>
      </c>
      <c r="I44" s="29">
        <v>-10</v>
      </c>
      <c r="J44" s="80">
        <f>H44+I44</f>
        <v>40</v>
      </c>
    </row>
    <row r="45" spans="1:10">
      <c r="A45" s="34" t="s">
        <v>39</v>
      </c>
      <c r="B45" s="59" t="s">
        <v>95</v>
      </c>
      <c r="C45" s="19"/>
      <c r="D45" s="19"/>
      <c r="E45" s="19">
        <v>3543</v>
      </c>
      <c r="F45" s="19">
        <v>5221</v>
      </c>
      <c r="G45" s="49" t="s">
        <v>101</v>
      </c>
      <c r="H45" s="94">
        <v>0</v>
      </c>
      <c r="I45" s="29">
        <v>6.6</v>
      </c>
      <c r="J45" s="80">
        <f>H45+I45</f>
        <v>6.6</v>
      </c>
    </row>
    <row r="46" spans="1:10">
      <c r="A46" s="84"/>
      <c r="B46" s="59" t="s">
        <v>102</v>
      </c>
      <c r="C46" s="19"/>
      <c r="D46" s="19"/>
      <c r="E46" s="19">
        <v>4357</v>
      </c>
      <c r="F46" s="19">
        <v>5222</v>
      </c>
      <c r="G46" s="49" t="s">
        <v>41</v>
      </c>
      <c r="H46" s="94">
        <v>863.13</v>
      </c>
      <c r="I46" s="29">
        <v>-6.6</v>
      </c>
      <c r="J46" s="80">
        <f>H46+I46</f>
        <v>856.53</v>
      </c>
    </row>
    <row r="47" spans="1:10">
      <c r="A47" s="84"/>
      <c r="B47" s="59" t="s">
        <v>96</v>
      </c>
      <c r="C47" s="19"/>
      <c r="D47" s="19"/>
      <c r="E47" s="19">
        <v>4357</v>
      </c>
      <c r="F47" s="19">
        <v>5222</v>
      </c>
      <c r="G47" s="49" t="s">
        <v>85</v>
      </c>
      <c r="H47" s="94">
        <v>0</v>
      </c>
      <c r="I47" s="29">
        <v>15</v>
      </c>
      <c r="J47" s="80">
        <f t="shared" ref="J47:J50" si="7">H47+I47</f>
        <v>15</v>
      </c>
    </row>
    <row r="48" spans="1:10">
      <c r="A48" s="84"/>
      <c r="B48" s="59" t="s">
        <v>102</v>
      </c>
      <c r="C48" s="19"/>
      <c r="D48" s="19"/>
      <c r="E48" s="19">
        <v>4357</v>
      </c>
      <c r="F48" s="19">
        <v>5222</v>
      </c>
      <c r="G48" s="49" t="s">
        <v>41</v>
      </c>
      <c r="H48" s="94">
        <v>863.13</v>
      </c>
      <c r="I48" s="29">
        <v>-15</v>
      </c>
      <c r="J48" s="80">
        <f t="shared" si="7"/>
        <v>848.13</v>
      </c>
    </row>
    <row r="49" spans="1:10">
      <c r="A49" s="84"/>
      <c r="B49" s="59" t="s">
        <v>98</v>
      </c>
      <c r="C49" s="19"/>
      <c r="D49" s="19"/>
      <c r="E49" s="19">
        <v>4312</v>
      </c>
      <c r="F49" s="19">
        <v>5221</v>
      </c>
      <c r="G49" s="49" t="s">
        <v>99</v>
      </c>
      <c r="H49" s="94">
        <v>0</v>
      </c>
      <c r="I49" s="29">
        <v>20</v>
      </c>
      <c r="J49" s="80">
        <f t="shared" si="7"/>
        <v>20</v>
      </c>
    </row>
    <row r="50" spans="1:10">
      <c r="A50" s="84"/>
      <c r="B50" s="59" t="s">
        <v>102</v>
      </c>
      <c r="C50" s="19"/>
      <c r="D50" s="19"/>
      <c r="E50" s="19">
        <v>4357</v>
      </c>
      <c r="F50" s="19">
        <v>5222</v>
      </c>
      <c r="G50" s="49" t="s">
        <v>41</v>
      </c>
      <c r="H50" s="94">
        <v>863.13</v>
      </c>
      <c r="I50" s="29">
        <v>-20</v>
      </c>
      <c r="J50" s="80">
        <f t="shared" si="7"/>
        <v>843.13</v>
      </c>
    </row>
    <row r="51" spans="1:10">
      <c r="A51" s="84"/>
      <c r="B51" s="59" t="s">
        <v>97</v>
      </c>
      <c r="C51" s="19"/>
      <c r="D51" s="19"/>
      <c r="E51" s="33">
        <v>4312</v>
      </c>
      <c r="F51" s="33">
        <v>5221</v>
      </c>
      <c r="G51" s="49" t="s">
        <v>100</v>
      </c>
      <c r="H51" s="94">
        <v>0</v>
      </c>
      <c r="I51" s="29">
        <v>27.4</v>
      </c>
      <c r="J51" s="80">
        <f t="shared" si="6"/>
        <v>27.4</v>
      </c>
    </row>
    <row r="52" spans="1:10">
      <c r="A52" s="71"/>
      <c r="B52" s="59" t="s">
        <v>102</v>
      </c>
      <c r="C52" s="19"/>
      <c r="D52" s="19"/>
      <c r="E52" s="19">
        <v>4357</v>
      </c>
      <c r="F52" s="19">
        <v>5222</v>
      </c>
      <c r="G52" s="49" t="s">
        <v>41</v>
      </c>
      <c r="H52" s="94">
        <v>863.13</v>
      </c>
      <c r="I52" s="85">
        <v>-27.4</v>
      </c>
      <c r="J52" s="86">
        <f t="shared" ref="J52:J56" si="8">H52+I52</f>
        <v>835.73</v>
      </c>
    </row>
    <row r="53" spans="1:10">
      <c r="A53" s="34" t="s">
        <v>113</v>
      </c>
      <c r="B53" s="32" t="s">
        <v>79</v>
      </c>
      <c r="C53" s="19"/>
      <c r="D53" s="19"/>
      <c r="E53" s="33">
        <v>3392</v>
      </c>
      <c r="F53" s="33">
        <v>5222</v>
      </c>
      <c r="G53" s="49" t="s">
        <v>80</v>
      </c>
      <c r="H53" s="94">
        <v>129</v>
      </c>
      <c r="I53" s="25">
        <v>115.4</v>
      </c>
      <c r="J53" s="87">
        <f t="shared" si="8"/>
        <v>244.4</v>
      </c>
    </row>
    <row r="54" spans="1:10">
      <c r="A54" s="71"/>
      <c r="B54" s="32" t="s">
        <v>81</v>
      </c>
      <c r="C54" s="19"/>
      <c r="D54" s="19"/>
      <c r="E54" s="33">
        <v>3392</v>
      </c>
      <c r="F54" s="33">
        <v>5222</v>
      </c>
      <c r="G54" s="49" t="s">
        <v>42</v>
      </c>
      <c r="H54" s="94">
        <v>120.4</v>
      </c>
      <c r="I54" s="25">
        <v>-115.4</v>
      </c>
      <c r="J54" s="87">
        <f t="shared" si="8"/>
        <v>5</v>
      </c>
    </row>
    <row r="55" spans="1:10">
      <c r="A55" s="34" t="s">
        <v>37</v>
      </c>
      <c r="B55" s="118" t="s">
        <v>69</v>
      </c>
      <c r="C55" s="73"/>
      <c r="D55" s="73">
        <v>13010</v>
      </c>
      <c r="E55" s="92">
        <v>4339</v>
      </c>
      <c r="F55" s="113">
        <v>5167</v>
      </c>
      <c r="G55" s="114" t="s">
        <v>46</v>
      </c>
      <c r="H55" s="119">
        <v>5</v>
      </c>
      <c r="I55" s="120">
        <v>5</v>
      </c>
      <c r="J55" s="87">
        <f t="shared" si="8"/>
        <v>10</v>
      </c>
    </row>
    <row r="56" spans="1:10">
      <c r="A56" s="71"/>
      <c r="B56" s="118" t="s">
        <v>70</v>
      </c>
      <c r="C56" s="73"/>
      <c r="D56" s="73">
        <v>13010</v>
      </c>
      <c r="E56" s="92">
        <v>4339</v>
      </c>
      <c r="F56" s="113">
        <v>5499</v>
      </c>
      <c r="G56" s="114" t="s">
        <v>46</v>
      </c>
      <c r="H56" s="119">
        <v>68</v>
      </c>
      <c r="I56" s="120">
        <v>-5</v>
      </c>
      <c r="J56" s="87">
        <f t="shared" si="8"/>
        <v>63</v>
      </c>
    </row>
    <row r="57" spans="1:10">
      <c r="A57" s="34" t="s">
        <v>38</v>
      </c>
      <c r="B57" s="32" t="s">
        <v>61</v>
      </c>
      <c r="C57" s="19"/>
      <c r="D57" s="19"/>
      <c r="E57" s="91">
        <v>6171</v>
      </c>
      <c r="F57" s="92">
        <v>5133</v>
      </c>
      <c r="G57" s="49"/>
      <c r="H57" s="13">
        <v>3</v>
      </c>
      <c r="I57" s="29">
        <v>5</v>
      </c>
      <c r="J57" s="80">
        <f t="shared" ref="J57:J58" si="9">H57+I57</f>
        <v>8</v>
      </c>
    </row>
    <row r="58" spans="1:10">
      <c r="A58" s="95"/>
      <c r="B58" s="32" t="s">
        <v>62</v>
      </c>
      <c r="C58" s="19"/>
      <c r="D58" s="19"/>
      <c r="E58" s="91">
        <v>6171</v>
      </c>
      <c r="F58" s="92">
        <v>5132</v>
      </c>
      <c r="G58" s="49"/>
      <c r="H58" s="13">
        <v>25</v>
      </c>
      <c r="I58" s="29">
        <v>-5</v>
      </c>
      <c r="J58" s="80">
        <f t="shared" si="9"/>
        <v>20</v>
      </c>
    </row>
    <row r="59" spans="1:10">
      <c r="A59" s="96" t="s">
        <v>114</v>
      </c>
      <c r="B59" s="32" t="s">
        <v>111</v>
      </c>
      <c r="C59" s="19"/>
      <c r="D59" s="73"/>
      <c r="E59" s="33">
        <v>3317</v>
      </c>
      <c r="F59" s="92">
        <v>5175</v>
      </c>
      <c r="G59" s="49"/>
      <c r="H59" s="13">
        <v>0</v>
      </c>
      <c r="I59" s="90">
        <v>5</v>
      </c>
      <c r="J59" s="1">
        <f t="shared" ref="J59:J60" si="10">H59+I59</f>
        <v>5</v>
      </c>
    </row>
    <row r="60" spans="1:10">
      <c r="A60" s="71"/>
      <c r="B60" s="32" t="s">
        <v>112</v>
      </c>
      <c r="C60" s="19"/>
      <c r="D60" s="19"/>
      <c r="E60" s="33">
        <v>3317</v>
      </c>
      <c r="F60" s="33">
        <v>5222</v>
      </c>
      <c r="G60" s="49"/>
      <c r="H60" s="94">
        <v>5</v>
      </c>
      <c r="I60" s="90">
        <v>-5</v>
      </c>
      <c r="J60" s="1">
        <f t="shared" si="10"/>
        <v>0</v>
      </c>
    </row>
    <row r="61" spans="1:10">
      <c r="A61" s="34" t="s">
        <v>126</v>
      </c>
      <c r="B61" s="32" t="s">
        <v>127</v>
      </c>
      <c r="C61" s="19"/>
      <c r="D61" s="19"/>
      <c r="E61" s="33">
        <v>3419</v>
      </c>
      <c r="F61" s="33">
        <v>5169</v>
      </c>
      <c r="G61" s="49" t="s">
        <v>47</v>
      </c>
      <c r="H61" s="24">
        <v>120</v>
      </c>
      <c r="I61" s="25">
        <v>70</v>
      </c>
      <c r="J61" s="1">
        <f>H61+I61</f>
        <v>190</v>
      </c>
    </row>
    <row r="62" spans="1:10">
      <c r="A62" s="84"/>
      <c r="B62" s="32" t="s">
        <v>128</v>
      </c>
      <c r="C62" s="19"/>
      <c r="D62" s="19"/>
      <c r="E62" s="33">
        <v>3419</v>
      </c>
      <c r="F62" s="33">
        <v>5175</v>
      </c>
      <c r="G62" s="49" t="s">
        <v>47</v>
      </c>
      <c r="H62" s="24">
        <v>133.47999999999999</v>
      </c>
      <c r="I62" s="25">
        <v>-20</v>
      </c>
      <c r="J62" s="1">
        <f>H62+I62</f>
        <v>113.47999999999999</v>
      </c>
    </row>
    <row r="63" spans="1:10">
      <c r="A63" s="71"/>
      <c r="B63" s="32" t="s">
        <v>129</v>
      </c>
      <c r="C63" s="19"/>
      <c r="D63" s="19"/>
      <c r="E63" s="33">
        <v>3419</v>
      </c>
      <c r="F63" s="33">
        <v>5173</v>
      </c>
      <c r="G63" s="49" t="s">
        <v>47</v>
      </c>
      <c r="H63" s="24">
        <v>121</v>
      </c>
      <c r="I63" s="25">
        <v>-50</v>
      </c>
      <c r="J63" s="1">
        <f>H63+I63</f>
        <v>71</v>
      </c>
    </row>
    <row r="64" spans="1:10" ht="11.25" customHeight="1">
      <c r="A64" s="115"/>
      <c r="B64" s="19"/>
      <c r="C64" s="73"/>
      <c r="D64" s="73"/>
      <c r="E64" s="19"/>
      <c r="F64" s="81" t="s">
        <v>22</v>
      </c>
      <c r="G64" s="28"/>
      <c r="H64" s="13">
        <f>SUM(H29:H63)</f>
        <v>10184.399999999998</v>
      </c>
      <c r="I64" s="29">
        <f t="shared" ref="I64:J64" si="11">SUM(I29:I63)</f>
        <v>1364</v>
      </c>
      <c r="J64" s="13">
        <f t="shared" si="11"/>
        <v>11548.399999999998</v>
      </c>
    </row>
    <row r="65" spans="1:11" ht="11.25" customHeight="1">
      <c r="A65" s="18" t="s">
        <v>40</v>
      </c>
      <c r="B65" s="12"/>
      <c r="C65" s="9"/>
      <c r="D65" s="9"/>
      <c r="E65" s="15"/>
      <c r="F65" s="12"/>
      <c r="G65" s="12"/>
      <c r="H65" s="14"/>
      <c r="I65" s="14"/>
      <c r="J65" s="13"/>
      <c r="K65" s="12"/>
    </row>
    <row r="66" spans="1:11" ht="11.25" customHeight="1">
      <c r="A66" s="99" t="s">
        <v>8</v>
      </c>
      <c r="B66" s="110" t="s">
        <v>77</v>
      </c>
      <c r="C66" s="98" t="s">
        <v>31</v>
      </c>
      <c r="D66" s="100"/>
      <c r="E66" s="99">
        <v>4379</v>
      </c>
      <c r="F66" s="99">
        <v>6121</v>
      </c>
      <c r="G66" s="106" t="s">
        <v>45</v>
      </c>
      <c r="H66" s="107">
        <v>0</v>
      </c>
      <c r="I66" s="111">
        <v>30</v>
      </c>
      <c r="J66" s="101">
        <f>H66+I66</f>
        <v>30</v>
      </c>
      <c r="K66" s="12"/>
    </row>
    <row r="67" spans="1:11" ht="11.25" customHeight="1">
      <c r="A67" s="99" t="s">
        <v>11</v>
      </c>
      <c r="B67" s="110" t="s">
        <v>118</v>
      </c>
      <c r="C67" s="98" t="s">
        <v>31</v>
      </c>
      <c r="D67" s="100"/>
      <c r="E67" s="99">
        <v>3639</v>
      </c>
      <c r="F67" s="99">
        <v>6121</v>
      </c>
      <c r="G67" s="106" t="s">
        <v>117</v>
      </c>
      <c r="H67" s="107">
        <v>0</v>
      </c>
      <c r="I67" s="111">
        <v>333.3</v>
      </c>
      <c r="J67" s="101">
        <f>H67+I67</f>
        <v>333.3</v>
      </c>
      <c r="K67" s="12"/>
    </row>
    <row r="68" spans="1:11" ht="11.25" customHeight="1">
      <c r="A68" s="99" t="s">
        <v>33</v>
      </c>
      <c r="B68" s="110" t="s">
        <v>119</v>
      </c>
      <c r="C68" s="98" t="s">
        <v>31</v>
      </c>
      <c r="D68" s="100"/>
      <c r="E68" s="99">
        <v>3313</v>
      </c>
      <c r="F68" s="99">
        <v>6313</v>
      </c>
      <c r="G68" s="106" t="s">
        <v>103</v>
      </c>
      <c r="H68" s="107">
        <v>0</v>
      </c>
      <c r="I68" s="111">
        <f>72.9+22.65</f>
        <v>95.550000000000011</v>
      </c>
      <c r="J68" s="101">
        <f>H68+I68</f>
        <v>95.550000000000011</v>
      </c>
      <c r="K68" s="12"/>
    </row>
    <row r="69" spans="1:11" ht="11.25" customHeight="1">
      <c r="A69" s="21"/>
      <c r="B69" s="16"/>
      <c r="C69" s="21"/>
      <c r="D69" s="21"/>
      <c r="E69" s="17"/>
      <c r="F69" s="65"/>
      <c r="G69" s="122" t="s">
        <v>23</v>
      </c>
      <c r="H69" s="20">
        <f>SUM(H66:H68)</f>
        <v>0</v>
      </c>
      <c r="I69" s="26">
        <f>SUM(I66:I68)</f>
        <v>458.85</v>
      </c>
      <c r="J69" s="20">
        <f>SUM(J66:J68)</f>
        <v>458.85</v>
      </c>
    </row>
    <row r="70" spans="1:11" ht="11.25" customHeight="1">
      <c r="A70" s="21"/>
      <c r="B70" s="16"/>
      <c r="C70" s="21"/>
      <c r="D70" s="21"/>
      <c r="E70" s="17"/>
      <c r="F70" s="68"/>
      <c r="G70" s="69"/>
      <c r="H70" s="70"/>
      <c r="I70" s="67"/>
      <c r="J70" s="66"/>
    </row>
    <row r="71" spans="1:11" ht="11.25" customHeight="1">
      <c r="B71" s="27" t="s">
        <v>52</v>
      </c>
      <c r="C71" s="9"/>
      <c r="D71" s="9"/>
      <c r="E71" s="58" t="s">
        <v>9</v>
      </c>
      <c r="F71" s="63"/>
      <c r="G71" s="56"/>
      <c r="H71" s="52"/>
      <c r="I71" s="25">
        <f>I25</f>
        <v>1974.9099999999999</v>
      </c>
      <c r="J71" s="24"/>
    </row>
    <row r="72" spans="1:11" ht="11.25" customHeight="1">
      <c r="B72" s="12"/>
      <c r="C72" s="9"/>
      <c r="D72" s="9"/>
      <c r="E72" s="50" t="s">
        <v>17</v>
      </c>
      <c r="F72" s="62"/>
      <c r="G72" s="59"/>
      <c r="H72" s="52"/>
      <c r="I72" s="25">
        <f>I64+I26</f>
        <v>1560.1</v>
      </c>
      <c r="J72" s="24"/>
    </row>
    <row r="73" spans="1:11" ht="11.25" customHeight="1">
      <c r="B73" s="12"/>
      <c r="C73" s="9"/>
      <c r="D73" s="9"/>
      <c r="E73" s="11" t="s">
        <v>15</v>
      </c>
      <c r="F73" s="12"/>
      <c r="G73" s="57"/>
      <c r="H73" s="52"/>
      <c r="I73" s="25">
        <f>I69</f>
        <v>458.85</v>
      </c>
      <c r="J73" s="24"/>
    </row>
    <row r="74" spans="1:11" ht="11.25" customHeight="1">
      <c r="B74" s="12"/>
      <c r="C74" s="9"/>
      <c r="D74" s="9"/>
      <c r="E74" s="50" t="s">
        <v>25</v>
      </c>
      <c r="F74" s="62"/>
      <c r="G74" s="59"/>
      <c r="H74" s="52"/>
      <c r="I74" s="25">
        <f>I72+I73</f>
        <v>2018.9499999999998</v>
      </c>
      <c r="J74" s="24"/>
    </row>
    <row r="75" spans="1:11" ht="11.25" customHeight="1">
      <c r="B75" s="12"/>
      <c r="C75" s="9"/>
      <c r="D75" s="9"/>
      <c r="E75" s="60" t="s">
        <v>16</v>
      </c>
      <c r="F75" s="12"/>
      <c r="G75" s="57"/>
      <c r="H75" s="53"/>
      <c r="I75" s="25">
        <f>I71-I74</f>
        <v>-44.039999999999964</v>
      </c>
      <c r="J75" s="24"/>
    </row>
    <row r="76" spans="1:11" ht="11.25" customHeight="1">
      <c r="B76" s="12"/>
      <c r="C76" s="9"/>
      <c r="D76" s="9"/>
      <c r="E76" s="51" t="s">
        <v>48</v>
      </c>
      <c r="F76" s="62"/>
      <c r="G76" s="59"/>
      <c r="H76" s="53"/>
      <c r="I76" s="25">
        <v>0</v>
      </c>
      <c r="J76" s="24"/>
    </row>
    <row r="77" spans="1:11" ht="11.25" customHeight="1">
      <c r="E77" s="5" t="s">
        <v>28</v>
      </c>
      <c r="G77" s="12"/>
      <c r="H77" s="48">
        <v>42865</v>
      </c>
      <c r="J77" s="48">
        <v>42886</v>
      </c>
    </row>
    <row r="78" spans="1:11" ht="11.25" customHeight="1">
      <c r="B78" s="27" t="s">
        <v>53</v>
      </c>
      <c r="C78" s="9"/>
      <c r="D78" s="9"/>
      <c r="E78" s="61" t="s">
        <v>13</v>
      </c>
      <c r="F78" s="63"/>
      <c r="G78" s="56"/>
      <c r="H78" s="54">
        <v>363431.67</v>
      </c>
      <c r="I78" s="25">
        <f>I71</f>
        <v>1974.9099999999999</v>
      </c>
      <c r="J78" s="25">
        <f>H78+I78</f>
        <v>365406.57999999996</v>
      </c>
    </row>
    <row r="79" spans="1:11" ht="11.25" customHeight="1">
      <c r="B79" s="12"/>
      <c r="C79" s="9"/>
      <c r="D79" s="9"/>
      <c r="E79" s="50" t="s">
        <v>17</v>
      </c>
      <c r="F79" s="62"/>
      <c r="G79" s="59"/>
      <c r="H79" s="55">
        <v>285465.15999999997</v>
      </c>
      <c r="I79" s="25">
        <f>I64+I26</f>
        <v>1560.1</v>
      </c>
      <c r="J79" s="24">
        <f>H79+I79</f>
        <v>287025.25999999995</v>
      </c>
    </row>
    <row r="80" spans="1:11" ht="11.25" customHeight="1">
      <c r="B80" s="12"/>
      <c r="C80" s="9"/>
      <c r="D80" s="9"/>
      <c r="E80" s="11" t="s">
        <v>15</v>
      </c>
      <c r="F80" s="12"/>
      <c r="G80" s="57"/>
      <c r="H80" s="55">
        <v>77966.509999999995</v>
      </c>
      <c r="I80" s="25">
        <f>I69</f>
        <v>458.85</v>
      </c>
      <c r="J80" s="24">
        <f>H80+I80</f>
        <v>78425.36</v>
      </c>
    </row>
    <row r="81" spans="2:10" ht="11.25" customHeight="1">
      <c r="B81" s="5" t="s">
        <v>54</v>
      </c>
      <c r="E81" s="51" t="s">
        <v>26</v>
      </c>
      <c r="F81" s="62"/>
      <c r="G81" s="59"/>
      <c r="H81" s="24">
        <f t="shared" ref="H81:J81" si="12">SUM(H79:H80)</f>
        <v>363431.67</v>
      </c>
      <c r="I81" s="25">
        <f t="shared" si="12"/>
        <v>2018.9499999999998</v>
      </c>
      <c r="J81" s="25">
        <f t="shared" si="12"/>
        <v>365450.61999999994</v>
      </c>
    </row>
    <row r="82" spans="2:10" ht="11.25" customHeight="1">
      <c r="E82" s="11" t="s">
        <v>18</v>
      </c>
      <c r="F82" s="12"/>
      <c r="G82" s="57"/>
      <c r="H82" s="24">
        <f t="shared" ref="H82:J82" si="13">H78-H81</f>
        <v>0</v>
      </c>
      <c r="I82" s="25">
        <f t="shared" si="13"/>
        <v>-44.039999999999964</v>
      </c>
      <c r="J82" s="24">
        <f t="shared" si="13"/>
        <v>-44.039999999979045</v>
      </c>
    </row>
    <row r="83" spans="2:10" ht="11.25" customHeight="1">
      <c r="E83" s="51" t="s">
        <v>27</v>
      </c>
      <c r="F83" s="62"/>
      <c r="G83" s="59"/>
      <c r="H83" s="64">
        <v>0</v>
      </c>
      <c r="I83" s="25">
        <f>I76</f>
        <v>0</v>
      </c>
      <c r="J83" s="25">
        <f>H83+I83</f>
        <v>0</v>
      </c>
    </row>
    <row r="84" spans="2:10" ht="11.25" customHeight="1"/>
    <row r="85" spans="2:10" ht="11.25" customHeight="1"/>
    <row r="86" spans="2:10" ht="11.25" customHeight="1"/>
    <row r="87" spans="2:10" ht="11.25" customHeight="1"/>
    <row r="88" spans="2:10" ht="11.25" customHeight="1"/>
    <row r="89" spans="2:10" ht="11.25" customHeight="1"/>
    <row r="90" spans="2:10" ht="11.25" customHeight="1"/>
    <row r="91" spans="2:10" ht="11.25" customHeight="1"/>
    <row r="92" spans="2:10" ht="11.25" customHeight="1"/>
    <row r="93" spans="2:10" ht="11.25" customHeight="1"/>
    <row r="94" spans="2:10" ht="11.25" customHeight="1"/>
    <row r="95" spans="2:10" ht="11.25" customHeight="1"/>
    <row r="96" spans="2:10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</sheetData>
  <mergeCells count="4">
    <mergeCell ref="B2:B3"/>
    <mergeCell ref="E2:E3"/>
    <mergeCell ref="F2:F3"/>
    <mergeCell ref="G2:G3"/>
  </mergeCells>
  <conditionalFormatting sqref="B1:B2">
    <cfRule type="expression" dxfId="62" priority="145" stopIfTrue="1">
      <formula>$L1="Z"</formula>
    </cfRule>
    <cfRule type="expression" dxfId="61" priority="146" stopIfTrue="1">
      <formula>$L1="T"</formula>
    </cfRule>
    <cfRule type="expression" dxfId="60" priority="147" stopIfTrue="1">
      <formula>$L1="Y"</formula>
    </cfRule>
  </conditionalFormatting>
  <conditionalFormatting sqref="B2">
    <cfRule type="expression" dxfId="59" priority="142" stopIfTrue="1">
      <formula>$L2="Z"</formula>
    </cfRule>
    <cfRule type="expression" dxfId="58" priority="143" stopIfTrue="1">
      <formula>$L2="T"</formula>
    </cfRule>
    <cfRule type="expression" dxfId="57" priority="144" stopIfTrue="1">
      <formula>$L2="Y"</formula>
    </cfRule>
  </conditionalFormatting>
  <conditionalFormatting sqref="C25:D26">
    <cfRule type="expression" dxfId="56" priority="139" stopIfTrue="1">
      <formula>#REF!="Z"</formula>
    </cfRule>
    <cfRule type="expression" dxfId="55" priority="140" stopIfTrue="1">
      <formula>#REF!="T"</formula>
    </cfRule>
    <cfRule type="expression" dxfId="54" priority="141" stopIfTrue="1">
      <formula>#REF!="Y"</formula>
    </cfRule>
  </conditionalFormatting>
  <conditionalFormatting sqref="H78">
    <cfRule type="expression" dxfId="53" priority="136" stopIfTrue="1">
      <formula>$J78="Z"</formula>
    </cfRule>
    <cfRule type="expression" dxfId="52" priority="137" stopIfTrue="1">
      <formula>$J78="T"</formula>
    </cfRule>
    <cfRule type="expression" dxfId="51" priority="138" stopIfTrue="1">
      <formula>$J78="Y"</formula>
    </cfRule>
  </conditionalFormatting>
  <conditionalFormatting sqref="H79">
    <cfRule type="expression" dxfId="50" priority="133" stopIfTrue="1">
      <formula>$J79="Z"</formula>
    </cfRule>
    <cfRule type="expression" dxfId="49" priority="134" stopIfTrue="1">
      <formula>$J79="T"</formula>
    </cfRule>
    <cfRule type="expression" dxfId="48" priority="135" stopIfTrue="1">
      <formula>$J79="Y"</formula>
    </cfRule>
  </conditionalFormatting>
  <conditionalFormatting sqref="H80">
    <cfRule type="expression" dxfId="47" priority="130" stopIfTrue="1">
      <formula>$J80="Z"</formula>
    </cfRule>
    <cfRule type="expression" dxfId="46" priority="131" stopIfTrue="1">
      <formula>$J80="T"</formula>
    </cfRule>
    <cfRule type="expression" dxfId="45" priority="132" stopIfTrue="1">
      <formula>$J80="Y"</formula>
    </cfRule>
  </conditionalFormatting>
  <conditionalFormatting sqref="D66:D68">
    <cfRule type="expression" dxfId="44" priority="10" stopIfTrue="1">
      <formula>#REF!="Z"</formula>
    </cfRule>
    <cfRule type="expression" dxfId="43" priority="11" stopIfTrue="1">
      <formula>#REF!="T"</formula>
    </cfRule>
    <cfRule type="expression" dxfId="42" priority="12" stopIfTrue="1">
      <formula>#REF!="Y"</formula>
    </cfRule>
  </conditionalFormatting>
  <pageMargins left="0.70866141732283472" right="0.4" top="0.81" bottom="0.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B26" sqref="B26"/>
    </sheetView>
  </sheetViews>
  <sheetFormatPr defaultRowHeight="12.75"/>
  <cols>
    <col min="1" max="1" width="4.5703125" style="5" customWidth="1"/>
    <col min="2" max="2" width="68.5703125" style="5" customWidth="1"/>
    <col min="3" max="3" width="5.5703125" style="23" customWidth="1"/>
    <col min="4" max="4" width="10.140625" style="23" customWidth="1"/>
    <col min="5" max="5" width="7.7109375" style="5" customWidth="1"/>
    <col min="6" max="6" width="10.140625" style="5" customWidth="1"/>
    <col min="7" max="7" width="11.7109375" style="5" customWidth="1"/>
    <col min="8" max="8" width="12.42578125" style="5" customWidth="1"/>
    <col min="9" max="9" width="11.5703125" style="5" customWidth="1"/>
    <col min="10" max="10" width="11.140625" style="5" customWidth="1"/>
    <col min="11" max="13" width="11.7109375" style="5" customWidth="1"/>
    <col min="14" max="16384" width="9.140625" style="5"/>
  </cols>
  <sheetData>
    <row r="1" spans="1:11" ht="15">
      <c r="A1" s="31" t="s">
        <v>133</v>
      </c>
      <c r="B1" s="4"/>
      <c r="C1" s="22"/>
      <c r="D1" s="22"/>
      <c r="H1" s="4" t="s">
        <v>152</v>
      </c>
      <c r="I1" s="4"/>
      <c r="J1" s="31"/>
    </row>
    <row r="2" spans="1:11" s="4" customFormat="1">
      <c r="A2" s="6" t="s">
        <v>0</v>
      </c>
      <c r="B2" s="148" t="s">
        <v>10</v>
      </c>
      <c r="C2" s="6"/>
      <c r="D2" s="6" t="s">
        <v>19</v>
      </c>
      <c r="E2" s="148" t="s">
        <v>1</v>
      </c>
      <c r="F2" s="148" t="s">
        <v>2</v>
      </c>
      <c r="G2" s="148" t="s">
        <v>3</v>
      </c>
      <c r="H2" s="6" t="s">
        <v>4</v>
      </c>
      <c r="I2" s="6" t="s">
        <v>12</v>
      </c>
      <c r="J2" s="6" t="s">
        <v>5</v>
      </c>
    </row>
    <row r="3" spans="1:11" s="4" customFormat="1">
      <c r="A3" s="7" t="s">
        <v>6</v>
      </c>
      <c r="B3" s="149"/>
      <c r="C3" s="7"/>
      <c r="D3" s="7" t="s">
        <v>20</v>
      </c>
      <c r="E3" s="149"/>
      <c r="F3" s="149"/>
      <c r="G3" s="149"/>
      <c r="H3" s="7" t="s">
        <v>7</v>
      </c>
      <c r="I3" s="7" t="s">
        <v>51</v>
      </c>
      <c r="J3" s="7" t="s">
        <v>7</v>
      </c>
    </row>
    <row r="4" spans="1:11">
      <c r="A4" s="75" t="s">
        <v>32</v>
      </c>
      <c r="B4" s="62"/>
      <c r="C4" s="76"/>
      <c r="D4" s="76"/>
      <c r="E4" s="76"/>
      <c r="F4" s="76"/>
      <c r="G4" s="76"/>
      <c r="H4" s="76"/>
      <c r="I4" s="77"/>
      <c r="J4" s="73"/>
    </row>
    <row r="5" spans="1:11">
      <c r="A5" s="99" t="s">
        <v>132</v>
      </c>
      <c r="B5" s="97" t="s">
        <v>154</v>
      </c>
      <c r="C5" s="98" t="s">
        <v>31</v>
      </c>
      <c r="D5" s="99"/>
      <c r="E5" s="99"/>
      <c r="F5" s="99"/>
      <c r="G5" s="99"/>
      <c r="H5" s="137">
        <v>0</v>
      </c>
      <c r="I5" s="138">
        <v>245</v>
      </c>
      <c r="J5" s="124">
        <f>H5+I5</f>
        <v>245</v>
      </c>
    </row>
    <row r="6" spans="1:11" s="10" customFormat="1">
      <c r="A6" s="35"/>
      <c r="B6" s="36"/>
      <c r="C6" s="37"/>
      <c r="D6" s="37"/>
      <c r="E6" s="16"/>
      <c r="F6" s="38" t="s">
        <v>9</v>
      </c>
      <c r="G6" s="39"/>
      <c r="H6" s="40">
        <f>H5</f>
        <v>0</v>
      </c>
      <c r="I6" s="47">
        <f t="shared" ref="I6:J6" si="0">I5</f>
        <v>245</v>
      </c>
      <c r="J6" s="40">
        <f t="shared" si="0"/>
        <v>245</v>
      </c>
    </row>
    <row r="7" spans="1:11" s="10" customFormat="1">
      <c r="A7" s="35"/>
      <c r="B7" s="41" t="s">
        <v>30</v>
      </c>
      <c r="C7" s="37"/>
      <c r="D7" s="37"/>
      <c r="E7" s="16"/>
      <c r="F7" s="38" t="s">
        <v>14</v>
      </c>
      <c r="G7" s="39"/>
      <c r="H7" s="40">
        <v>0</v>
      </c>
      <c r="I7" s="47">
        <v>0</v>
      </c>
      <c r="J7" s="40">
        <v>0</v>
      </c>
    </row>
    <row r="8" spans="1:11">
      <c r="A8" s="11"/>
      <c r="B8" s="16"/>
      <c r="C8" s="21"/>
      <c r="D8" s="21"/>
      <c r="E8" s="16"/>
      <c r="F8" s="42" t="s">
        <v>18</v>
      </c>
      <c r="G8" s="43"/>
      <c r="H8" s="46">
        <f t="shared" ref="H8:J8" si="1">H6-H7</f>
        <v>0</v>
      </c>
      <c r="I8" s="44">
        <f t="shared" si="1"/>
        <v>245</v>
      </c>
      <c r="J8" s="46">
        <f t="shared" si="1"/>
        <v>245</v>
      </c>
    </row>
    <row r="9" spans="1:11">
      <c r="A9" s="8" t="s">
        <v>21</v>
      </c>
      <c r="B9" s="12"/>
      <c r="C9" s="9"/>
      <c r="D9" s="9"/>
      <c r="E9" s="15"/>
      <c r="F9" s="12"/>
      <c r="G9" s="12"/>
      <c r="H9" s="14"/>
      <c r="I9" s="14"/>
      <c r="J9" s="82"/>
    </row>
    <row r="10" spans="1:11">
      <c r="A10" s="130" t="s">
        <v>132</v>
      </c>
      <c r="B10" s="131" t="s">
        <v>150</v>
      </c>
      <c r="C10" s="98" t="s">
        <v>31</v>
      </c>
      <c r="D10" s="97"/>
      <c r="E10" s="134">
        <v>2310</v>
      </c>
      <c r="F10" s="134">
        <v>5171</v>
      </c>
      <c r="G10" s="106" t="s">
        <v>65</v>
      </c>
      <c r="H10" s="132">
        <v>0</v>
      </c>
      <c r="I10" s="133">
        <v>80</v>
      </c>
      <c r="J10" s="132">
        <f>H10+I10</f>
        <v>80</v>
      </c>
    </row>
    <row r="11" spans="1:11">
      <c r="A11" s="125" t="s">
        <v>138</v>
      </c>
      <c r="B11" s="16" t="s">
        <v>141</v>
      </c>
      <c r="C11" s="72"/>
      <c r="D11" s="3"/>
      <c r="E11" s="2">
        <v>6171</v>
      </c>
      <c r="F11" s="2">
        <v>5171</v>
      </c>
      <c r="G11" s="45" t="s">
        <v>136</v>
      </c>
      <c r="H11" s="20">
        <v>1488</v>
      </c>
      <c r="I11" s="26">
        <v>8</v>
      </c>
      <c r="J11" s="1">
        <f>H11+I11</f>
        <v>1496</v>
      </c>
    </row>
    <row r="12" spans="1:11">
      <c r="A12" s="125" t="s">
        <v>139</v>
      </c>
      <c r="B12" s="126" t="s">
        <v>142</v>
      </c>
      <c r="C12" s="19"/>
      <c r="D12" s="19"/>
      <c r="E12" s="135">
        <v>3111</v>
      </c>
      <c r="F12" s="135">
        <v>5171</v>
      </c>
      <c r="G12" s="49" t="s">
        <v>137</v>
      </c>
      <c r="H12" s="24">
        <v>690</v>
      </c>
      <c r="I12" s="25">
        <v>43</v>
      </c>
      <c r="J12" s="1">
        <f t="shared" ref="J12:J13" si="2">H12+I12</f>
        <v>733</v>
      </c>
    </row>
    <row r="13" spans="1:11" ht="10.5" customHeight="1">
      <c r="A13" s="125" t="s">
        <v>147</v>
      </c>
      <c r="B13" s="126" t="s">
        <v>151</v>
      </c>
      <c r="C13" s="19"/>
      <c r="D13" s="19"/>
      <c r="E13" s="135">
        <v>2212</v>
      </c>
      <c r="F13" s="135">
        <v>5171</v>
      </c>
      <c r="G13" s="49" t="s">
        <v>148</v>
      </c>
      <c r="H13" s="24">
        <v>700</v>
      </c>
      <c r="I13" s="25">
        <v>245</v>
      </c>
      <c r="J13" s="1">
        <f t="shared" si="2"/>
        <v>945</v>
      </c>
    </row>
    <row r="14" spans="1:11">
      <c r="A14" s="19"/>
      <c r="B14" s="19"/>
      <c r="C14" s="73"/>
      <c r="D14" s="73"/>
      <c r="E14" s="19"/>
      <c r="F14" s="81" t="s">
        <v>22</v>
      </c>
      <c r="G14" s="81"/>
      <c r="H14" s="24">
        <f>SUM(H10:H13)</f>
        <v>2878</v>
      </c>
      <c r="I14" s="25">
        <f>SUM(I10:I13)</f>
        <v>376</v>
      </c>
      <c r="J14" s="24">
        <f>SUM(J10:J13)</f>
        <v>3254</v>
      </c>
    </row>
    <row r="15" spans="1:11">
      <c r="A15" s="18" t="s">
        <v>40</v>
      </c>
      <c r="B15" s="12"/>
      <c r="C15" s="9"/>
      <c r="D15" s="9"/>
      <c r="E15" s="15"/>
      <c r="F15" s="12"/>
      <c r="G15" s="12"/>
      <c r="H15" s="14"/>
      <c r="I15" s="14"/>
      <c r="J15" s="13"/>
      <c r="K15" s="12"/>
    </row>
    <row r="16" spans="1:11">
      <c r="A16" s="127" t="s">
        <v>34</v>
      </c>
      <c r="B16" s="128" t="s">
        <v>143</v>
      </c>
      <c r="C16" s="72"/>
      <c r="D16" s="3"/>
      <c r="E16" s="2">
        <v>2212</v>
      </c>
      <c r="F16" s="2">
        <v>6121</v>
      </c>
      <c r="G16" s="45" t="s">
        <v>135</v>
      </c>
      <c r="H16" s="66">
        <v>2160</v>
      </c>
      <c r="I16" s="67">
        <v>237</v>
      </c>
      <c r="J16" s="74">
        <f>H16+I16</f>
        <v>2397</v>
      </c>
    </row>
    <row r="17" spans="1:10">
      <c r="A17" s="129"/>
      <c r="B17" s="3" t="s">
        <v>144</v>
      </c>
      <c r="C17" s="72"/>
      <c r="D17" s="3"/>
      <c r="E17" s="2">
        <v>3639</v>
      </c>
      <c r="F17" s="2">
        <v>6121</v>
      </c>
      <c r="G17" s="45" t="s">
        <v>140</v>
      </c>
      <c r="H17" s="20">
        <v>1310</v>
      </c>
      <c r="I17" s="26">
        <v>-237</v>
      </c>
      <c r="J17" s="74">
        <f t="shared" ref="J17:J22" si="3">H17+I17</f>
        <v>1073</v>
      </c>
    </row>
    <row r="18" spans="1:10">
      <c r="A18" s="2" t="s">
        <v>39</v>
      </c>
      <c r="B18" s="3" t="s">
        <v>145</v>
      </c>
      <c r="C18" s="72"/>
      <c r="D18" s="3"/>
      <c r="E18" s="2">
        <v>3639</v>
      </c>
      <c r="F18" s="2">
        <v>6121</v>
      </c>
      <c r="G18" s="45" t="s">
        <v>140</v>
      </c>
      <c r="H18" s="20">
        <v>1310</v>
      </c>
      <c r="I18" s="136">
        <v>-8</v>
      </c>
      <c r="J18" s="74">
        <f t="shared" si="3"/>
        <v>1302</v>
      </c>
    </row>
    <row r="19" spans="1:10">
      <c r="A19" s="2" t="s">
        <v>113</v>
      </c>
      <c r="B19" s="3" t="s">
        <v>146</v>
      </c>
      <c r="C19" s="72"/>
      <c r="D19" s="3"/>
      <c r="E19" s="2">
        <v>3639</v>
      </c>
      <c r="F19" s="2">
        <v>6121</v>
      </c>
      <c r="G19" s="45" t="s">
        <v>140</v>
      </c>
      <c r="H19" s="20">
        <v>1310</v>
      </c>
      <c r="I19" s="67">
        <v>-43</v>
      </c>
      <c r="J19" s="74">
        <f t="shared" si="3"/>
        <v>1267</v>
      </c>
    </row>
    <row r="20" spans="1:10">
      <c r="A20" s="99" t="s">
        <v>37</v>
      </c>
      <c r="B20" s="110" t="s">
        <v>153</v>
      </c>
      <c r="C20" s="98" t="s">
        <v>31</v>
      </c>
      <c r="D20" s="100"/>
      <c r="E20" s="99">
        <v>3313</v>
      </c>
      <c r="F20" s="99">
        <v>6313</v>
      </c>
      <c r="G20" s="106" t="s">
        <v>103</v>
      </c>
      <c r="H20" s="107">
        <v>95.55</v>
      </c>
      <c r="I20" s="111">
        <f>-80</f>
        <v>-80</v>
      </c>
      <c r="J20" s="132">
        <f t="shared" si="3"/>
        <v>15.549999999999997</v>
      </c>
    </row>
    <row r="21" spans="1:10">
      <c r="A21" s="103" t="s">
        <v>38</v>
      </c>
      <c r="B21" s="140" t="s">
        <v>155</v>
      </c>
      <c r="C21" s="98" t="s">
        <v>31</v>
      </c>
      <c r="D21" s="100"/>
      <c r="E21" s="139">
        <v>3421</v>
      </c>
      <c r="F21" s="141">
        <v>6121</v>
      </c>
      <c r="G21" s="106" t="s">
        <v>156</v>
      </c>
      <c r="H21" s="142">
        <v>0</v>
      </c>
      <c r="I21" s="143">
        <v>250</v>
      </c>
      <c r="J21" s="132">
        <f t="shared" si="3"/>
        <v>250</v>
      </c>
    </row>
    <row r="22" spans="1:10">
      <c r="A22" s="129"/>
      <c r="B22" s="128" t="s">
        <v>157</v>
      </c>
      <c r="C22" s="72"/>
      <c r="D22" s="3"/>
      <c r="E22" s="2">
        <v>3639</v>
      </c>
      <c r="F22" s="2">
        <v>6121</v>
      </c>
      <c r="G22" s="45" t="s">
        <v>140</v>
      </c>
      <c r="H22" s="20">
        <v>1310</v>
      </c>
      <c r="I22" s="26">
        <v>-250</v>
      </c>
      <c r="J22" s="74">
        <f t="shared" si="3"/>
        <v>1060</v>
      </c>
    </row>
    <row r="23" spans="1:10">
      <c r="A23" s="21"/>
      <c r="B23" s="16"/>
      <c r="C23" s="21"/>
      <c r="D23" s="21"/>
      <c r="E23" s="17"/>
      <c r="F23" s="65"/>
      <c r="G23" s="30" t="s">
        <v>23</v>
      </c>
      <c r="H23" s="20">
        <f>SUM(H16:H22)</f>
        <v>7495.55</v>
      </c>
      <c r="I23" s="26">
        <f t="shared" ref="I23:J23" si="4">SUM(I16:I22)</f>
        <v>-131</v>
      </c>
      <c r="J23" s="20">
        <f t="shared" si="4"/>
        <v>7364.55</v>
      </c>
    </row>
    <row r="24" spans="1:10">
      <c r="A24" s="21"/>
      <c r="B24" s="16"/>
      <c r="C24" s="21"/>
      <c r="D24" s="21"/>
      <c r="E24" s="17"/>
      <c r="F24" s="68"/>
      <c r="G24" s="69"/>
      <c r="H24" s="70"/>
      <c r="I24" s="67"/>
      <c r="J24" s="66"/>
    </row>
    <row r="25" spans="1:10">
      <c r="B25" s="27" t="s">
        <v>134</v>
      </c>
      <c r="C25" s="9"/>
      <c r="D25" s="9"/>
      <c r="E25" s="58" t="s">
        <v>9</v>
      </c>
      <c r="F25" s="63"/>
      <c r="G25" s="56"/>
      <c r="H25" s="52"/>
      <c r="I25" s="25">
        <f>I6</f>
        <v>245</v>
      </c>
      <c r="J25" s="24"/>
    </row>
    <row r="26" spans="1:10">
      <c r="B26" s="12"/>
      <c r="C26" s="9"/>
      <c r="D26" s="9"/>
      <c r="E26" s="50" t="s">
        <v>17</v>
      </c>
      <c r="F26" s="62"/>
      <c r="G26" s="59"/>
      <c r="H26" s="52"/>
      <c r="I26" s="25">
        <f>I14+I7</f>
        <v>376</v>
      </c>
      <c r="J26" s="24"/>
    </row>
    <row r="27" spans="1:10">
      <c r="B27" s="12"/>
      <c r="C27" s="9"/>
      <c r="D27" s="9"/>
      <c r="E27" s="11" t="s">
        <v>15</v>
      </c>
      <c r="F27" s="12"/>
      <c r="G27" s="57"/>
      <c r="H27" s="52"/>
      <c r="I27" s="25">
        <f>I23</f>
        <v>-131</v>
      </c>
      <c r="J27" s="24"/>
    </row>
    <row r="28" spans="1:10">
      <c r="B28" s="27"/>
      <c r="C28" s="9"/>
      <c r="D28" s="9"/>
      <c r="E28" s="50" t="s">
        <v>25</v>
      </c>
      <c r="F28" s="62"/>
      <c r="G28" s="59"/>
      <c r="H28" s="52"/>
      <c r="I28" s="25">
        <f>I26+I27</f>
        <v>245</v>
      </c>
      <c r="J28" s="24"/>
    </row>
    <row r="29" spans="1:10">
      <c r="B29" s="12"/>
      <c r="C29" s="9"/>
      <c r="D29" s="9"/>
      <c r="E29" s="60" t="s">
        <v>16</v>
      </c>
      <c r="F29" s="12"/>
      <c r="G29" s="57"/>
      <c r="H29" s="53"/>
      <c r="I29" s="25">
        <f>I25-I28</f>
        <v>0</v>
      </c>
      <c r="J29" s="24"/>
    </row>
    <row r="30" spans="1:10">
      <c r="B30" s="12"/>
      <c r="C30" s="9"/>
      <c r="D30" s="9"/>
      <c r="E30" s="51" t="s">
        <v>29</v>
      </c>
      <c r="F30" s="62"/>
      <c r="G30" s="59"/>
      <c r="H30" s="53"/>
      <c r="I30" s="25">
        <v>0</v>
      </c>
      <c r="J30" s="24"/>
    </row>
    <row r="31" spans="1:10">
      <c r="E31" s="5" t="s">
        <v>28</v>
      </c>
      <c r="G31" s="12"/>
      <c r="H31" s="48">
        <v>42865</v>
      </c>
      <c r="J31" s="48">
        <v>42886</v>
      </c>
    </row>
    <row r="32" spans="1:10">
      <c r="B32" s="27" t="s">
        <v>53</v>
      </c>
      <c r="C32" s="9"/>
      <c r="D32" s="9"/>
      <c r="E32" s="61" t="s">
        <v>13</v>
      </c>
      <c r="F32" s="63"/>
      <c r="G32" s="56"/>
      <c r="H32" s="54">
        <v>363473.44</v>
      </c>
      <c r="I32" s="25">
        <f>I25+2018.95</f>
        <v>2263.9499999999998</v>
      </c>
      <c r="J32" s="25">
        <f>H32+I32</f>
        <v>365737.39</v>
      </c>
    </row>
    <row r="33" spans="2:10">
      <c r="B33" s="12"/>
      <c r="C33" s="9"/>
      <c r="D33" s="9"/>
      <c r="E33" s="50" t="s">
        <v>17</v>
      </c>
      <c r="F33" s="62"/>
      <c r="G33" s="59"/>
      <c r="H33" s="55">
        <v>285506.93</v>
      </c>
      <c r="I33" s="25">
        <f>I14+I7+1560.1</f>
        <v>1936.1</v>
      </c>
      <c r="J33" s="24">
        <f>H33+I33</f>
        <v>287443.02999999997</v>
      </c>
    </row>
    <row r="34" spans="2:10">
      <c r="B34" s="12"/>
      <c r="C34" s="9"/>
      <c r="D34" s="9"/>
      <c r="E34" s="11" t="s">
        <v>15</v>
      </c>
      <c r="F34" s="12"/>
      <c r="G34" s="57"/>
      <c r="H34" s="55">
        <v>77966.509999999995</v>
      </c>
      <c r="I34" s="25">
        <f>I23+458.85</f>
        <v>327.85</v>
      </c>
      <c r="J34" s="24">
        <f>H34+I34</f>
        <v>78294.36</v>
      </c>
    </row>
    <row r="35" spans="2:10">
      <c r="B35" s="5" t="s">
        <v>149</v>
      </c>
      <c r="E35" s="51" t="s">
        <v>26</v>
      </c>
      <c r="F35" s="62"/>
      <c r="G35" s="59"/>
      <c r="H35" s="25">
        <f t="shared" ref="H35:J35" si="5">SUM(H33:H34)</f>
        <v>363473.44</v>
      </c>
      <c r="I35" s="25">
        <f t="shared" si="5"/>
        <v>2263.9499999999998</v>
      </c>
      <c r="J35" s="25">
        <f t="shared" si="5"/>
        <v>365737.38999999996</v>
      </c>
    </row>
    <row r="36" spans="2:10">
      <c r="E36" s="11" t="s">
        <v>18</v>
      </c>
      <c r="F36" s="12"/>
      <c r="G36" s="57"/>
      <c r="H36" s="24">
        <f t="shared" ref="H36:J36" si="6">H32-H35</f>
        <v>0</v>
      </c>
      <c r="I36" s="25">
        <f t="shared" si="6"/>
        <v>0</v>
      </c>
      <c r="J36" s="24">
        <f t="shared" si="6"/>
        <v>0</v>
      </c>
    </row>
    <row r="37" spans="2:10">
      <c r="E37" s="51" t="s">
        <v>27</v>
      </c>
      <c r="F37" s="62"/>
      <c r="G37" s="59"/>
      <c r="H37" s="64">
        <v>0</v>
      </c>
      <c r="I37" s="25">
        <f>I30</f>
        <v>0</v>
      </c>
      <c r="J37" s="25">
        <f>H37+I37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41" priority="22" stopIfTrue="1">
      <formula>$L1="Z"</formula>
    </cfRule>
    <cfRule type="expression" dxfId="40" priority="23" stopIfTrue="1">
      <formula>$L1="T"</formula>
    </cfRule>
    <cfRule type="expression" dxfId="39" priority="24" stopIfTrue="1">
      <formula>$L1="Y"</formula>
    </cfRule>
  </conditionalFormatting>
  <conditionalFormatting sqref="B2">
    <cfRule type="expression" dxfId="38" priority="19" stopIfTrue="1">
      <formula>$L2="Z"</formula>
    </cfRule>
    <cfRule type="expression" dxfId="37" priority="20" stopIfTrue="1">
      <formula>$L2="T"</formula>
    </cfRule>
    <cfRule type="expression" dxfId="36" priority="21" stopIfTrue="1">
      <formula>$L2="Y"</formula>
    </cfRule>
  </conditionalFormatting>
  <conditionalFormatting sqref="C6:D7">
    <cfRule type="expression" dxfId="35" priority="16" stopIfTrue="1">
      <formula>#REF!="Z"</formula>
    </cfRule>
    <cfRule type="expression" dxfId="34" priority="17" stopIfTrue="1">
      <formula>#REF!="T"</formula>
    </cfRule>
    <cfRule type="expression" dxfId="33" priority="18" stopIfTrue="1">
      <formula>#REF!="Y"</formula>
    </cfRule>
  </conditionalFormatting>
  <conditionalFormatting sqref="H32">
    <cfRule type="expression" dxfId="32" priority="13" stopIfTrue="1">
      <formula>$J32="Z"</formula>
    </cfRule>
    <cfRule type="expression" dxfId="31" priority="14" stopIfTrue="1">
      <formula>$J32="T"</formula>
    </cfRule>
    <cfRule type="expression" dxfId="30" priority="15" stopIfTrue="1">
      <formula>$J32="Y"</formula>
    </cfRule>
  </conditionalFormatting>
  <conditionalFormatting sqref="H33">
    <cfRule type="expression" dxfId="29" priority="10" stopIfTrue="1">
      <formula>$J33="Z"</formula>
    </cfRule>
    <cfRule type="expression" dxfId="28" priority="11" stopIfTrue="1">
      <formula>$J33="T"</formula>
    </cfRule>
    <cfRule type="expression" dxfId="27" priority="12" stopIfTrue="1">
      <formula>$J33="Y"</formula>
    </cfRule>
  </conditionalFormatting>
  <conditionalFormatting sqref="H34">
    <cfRule type="expression" dxfId="26" priority="7" stopIfTrue="1">
      <formula>$J34="Z"</formula>
    </cfRule>
    <cfRule type="expression" dxfId="25" priority="8" stopIfTrue="1">
      <formula>$J34="T"</formula>
    </cfRule>
    <cfRule type="expression" dxfId="24" priority="9" stopIfTrue="1">
      <formula>$J34="Y"</formula>
    </cfRule>
  </conditionalFormatting>
  <conditionalFormatting sqref="D20:D21">
    <cfRule type="expression" dxfId="23" priority="1" stopIfTrue="1">
      <formula>#REF!="Z"</formula>
    </cfRule>
    <cfRule type="expression" dxfId="22" priority="2" stopIfTrue="1">
      <formula>#REF!="T"</formula>
    </cfRule>
    <cfRule type="expression" dxfId="21" priority="3" stopIfTrue="1">
      <formula>#REF!="Y"</formula>
    </cfRule>
  </conditionalFormatting>
  <pageMargins left="0.47" right="0.38" top="0.78740157480314965" bottom="0.78740157480314965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topLeftCell="A49" workbookViewId="0">
      <selection activeCell="I40" sqref="I40:I41"/>
    </sheetView>
  </sheetViews>
  <sheetFormatPr defaultRowHeight="12.75"/>
  <cols>
    <col min="1" max="1" width="4.5703125" style="5" customWidth="1"/>
    <col min="2" max="2" width="71.140625" style="5" customWidth="1"/>
    <col min="3" max="3" width="5.5703125" style="23" customWidth="1"/>
    <col min="4" max="4" width="10.140625" style="23" customWidth="1"/>
    <col min="5" max="5" width="6.140625" style="5" customWidth="1"/>
    <col min="6" max="6" width="9" style="5" customWidth="1"/>
    <col min="7" max="7" width="10.85546875" style="5" customWidth="1"/>
    <col min="8" max="8" width="12.140625" style="5" customWidth="1"/>
    <col min="9" max="9" width="12.42578125" style="5" customWidth="1"/>
    <col min="10" max="13" width="11.7109375" style="5" customWidth="1"/>
    <col min="14" max="16384" width="9.140625" style="5"/>
  </cols>
  <sheetData>
    <row r="1" spans="1:10" ht="15">
      <c r="A1" s="31" t="s">
        <v>160</v>
      </c>
      <c r="B1" s="4"/>
      <c r="C1" s="22"/>
      <c r="D1" s="22"/>
      <c r="H1" s="4" t="s">
        <v>159</v>
      </c>
      <c r="I1" s="4"/>
      <c r="J1" s="31"/>
    </row>
    <row r="2" spans="1:10" s="4" customFormat="1">
      <c r="A2" s="6" t="s">
        <v>0</v>
      </c>
      <c r="B2" s="148" t="s">
        <v>10</v>
      </c>
      <c r="C2" s="6"/>
      <c r="D2" s="6" t="s">
        <v>19</v>
      </c>
      <c r="E2" s="148" t="s">
        <v>1</v>
      </c>
      <c r="F2" s="148" t="s">
        <v>2</v>
      </c>
      <c r="G2" s="148" t="s">
        <v>3</v>
      </c>
      <c r="H2" s="6" t="s">
        <v>4</v>
      </c>
      <c r="I2" s="6" t="s">
        <v>12</v>
      </c>
      <c r="J2" s="6" t="s">
        <v>5</v>
      </c>
    </row>
    <row r="3" spans="1:10" s="4" customFormat="1">
      <c r="A3" s="7" t="s">
        <v>6</v>
      </c>
      <c r="B3" s="149"/>
      <c r="C3" s="7"/>
      <c r="D3" s="7" t="s">
        <v>20</v>
      </c>
      <c r="E3" s="149"/>
      <c r="F3" s="149"/>
      <c r="G3" s="149"/>
      <c r="H3" s="7" t="s">
        <v>7</v>
      </c>
      <c r="I3" s="7" t="s">
        <v>51</v>
      </c>
      <c r="J3" s="7" t="s">
        <v>7</v>
      </c>
    </row>
    <row r="4" spans="1:10">
      <c r="A4" s="75" t="s">
        <v>32</v>
      </c>
      <c r="B4" s="62"/>
      <c r="C4" s="76"/>
      <c r="D4" s="76"/>
      <c r="E4" s="76"/>
      <c r="F4" s="76"/>
      <c r="G4" s="76"/>
      <c r="H4" s="76"/>
      <c r="I4" s="77"/>
      <c r="J4" s="73"/>
    </row>
    <row r="5" spans="1:10">
      <c r="A5" s="103" t="s">
        <v>8</v>
      </c>
      <c r="B5" s="97" t="s">
        <v>105</v>
      </c>
      <c r="C5" s="98" t="s">
        <v>31</v>
      </c>
      <c r="D5" s="100" t="s">
        <v>67</v>
      </c>
      <c r="E5" s="99"/>
      <c r="F5" s="99">
        <v>4122</v>
      </c>
      <c r="G5" s="100" t="s">
        <v>68</v>
      </c>
      <c r="H5" s="101">
        <v>0</v>
      </c>
      <c r="I5" s="102">
        <v>45</v>
      </c>
      <c r="J5" s="101">
        <f>H5+I5</f>
        <v>45</v>
      </c>
    </row>
    <row r="6" spans="1:10">
      <c r="A6" s="105"/>
      <c r="B6" s="97" t="s">
        <v>106</v>
      </c>
      <c r="C6" s="98" t="s">
        <v>31</v>
      </c>
      <c r="D6" s="100" t="s">
        <v>67</v>
      </c>
      <c r="E6" s="99">
        <v>2223</v>
      </c>
      <c r="F6" s="99">
        <v>5336</v>
      </c>
      <c r="G6" s="100" t="s">
        <v>68</v>
      </c>
      <c r="H6" s="101">
        <v>0</v>
      </c>
      <c r="I6" s="102">
        <v>45</v>
      </c>
      <c r="J6" s="101">
        <f t="shared" ref="J6:J9" si="0">H6+I6</f>
        <v>45</v>
      </c>
    </row>
    <row r="7" spans="1:10">
      <c r="A7" s="103" t="s">
        <v>11</v>
      </c>
      <c r="B7" s="112" t="s">
        <v>107</v>
      </c>
      <c r="C7" s="98" t="s">
        <v>31</v>
      </c>
      <c r="D7" s="100" t="s">
        <v>78</v>
      </c>
      <c r="E7" s="99"/>
      <c r="F7" s="99">
        <v>4122</v>
      </c>
      <c r="G7" s="100" t="s">
        <v>47</v>
      </c>
      <c r="H7" s="101">
        <v>0</v>
      </c>
      <c r="I7" s="102">
        <v>70</v>
      </c>
      <c r="J7" s="101">
        <f t="shared" si="0"/>
        <v>70</v>
      </c>
    </row>
    <row r="8" spans="1:10">
      <c r="A8" s="104"/>
      <c r="B8" s="112" t="s">
        <v>108</v>
      </c>
      <c r="C8" s="98" t="s">
        <v>31</v>
      </c>
      <c r="D8" s="100" t="s">
        <v>78</v>
      </c>
      <c r="E8" s="99">
        <v>3419</v>
      </c>
      <c r="F8" s="99">
        <v>5173</v>
      </c>
      <c r="G8" s="100" t="s">
        <v>47</v>
      </c>
      <c r="H8" s="101">
        <v>0</v>
      </c>
      <c r="I8" s="102">
        <v>50</v>
      </c>
      <c r="J8" s="101">
        <f t="shared" si="0"/>
        <v>50</v>
      </c>
    </row>
    <row r="9" spans="1:10">
      <c r="A9" s="105"/>
      <c r="B9" s="112" t="s">
        <v>158</v>
      </c>
      <c r="C9" s="98" t="s">
        <v>31</v>
      </c>
      <c r="D9" s="100" t="s">
        <v>78</v>
      </c>
      <c r="E9" s="99">
        <v>3419</v>
      </c>
      <c r="F9" s="99">
        <v>5175</v>
      </c>
      <c r="G9" s="100" t="s">
        <v>47</v>
      </c>
      <c r="H9" s="101">
        <v>0</v>
      </c>
      <c r="I9" s="102">
        <v>20</v>
      </c>
      <c r="J9" s="101">
        <f t="shared" si="0"/>
        <v>20</v>
      </c>
    </row>
    <row r="10" spans="1:10">
      <c r="A10" s="109" t="s">
        <v>33</v>
      </c>
      <c r="B10" s="121" t="s">
        <v>104</v>
      </c>
      <c r="C10" s="98" t="s">
        <v>31</v>
      </c>
      <c r="D10" s="99"/>
      <c r="E10" s="99">
        <v>6310</v>
      </c>
      <c r="F10" s="99">
        <v>2142</v>
      </c>
      <c r="G10" s="100"/>
      <c r="H10" s="107">
        <v>1100</v>
      </c>
      <c r="I10" s="111">
        <v>1620</v>
      </c>
      <c r="J10" s="101">
        <f>H10+I10</f>
        <v>2720</v>
      </c>
    </row>
    <row r="11" spans="1:10">
      <c r="A11" s="99" t="s">
        <v>34</v>
      </c>
      <c r="B11" s="97" t="s">
        <v>115</v>
      </c>
      <c r="C11" s="98" t="s">
        <v>31</v>
      </c>
      <c r="D11" s="99"/>
      <c r="E11" s="99">
        <v>4371</v>
      </c>
      <c r="F11" s="99">
        <v>2229</v>
      </c>
      <c r="G11" s="100" t="s">
        <v>35</v>
      </c>
      <c r="H11" s="107">
        <v>0</v>
      </c>
      <c r="I11" s="108">
        <v>96.16</v>
      </c>
      <c r="J11" s="101">
        <f t="shared" ref="J11:J17" si="1">H11+I11</f>
        <v>96.16</v>
      </c>
    </row>
    <row r="12" spans="1:10">
      <c r="A12" s="109" t="s">
        <v>39</v>
      </c>
      <c r="B12" s="97" t="s">
        <v>116</v>
      </c>
      <c r="C12" s="98" t="s">
        <v>31</v>
      </c>
      <c r="D12" s="99"/>
      <c r="E12" s="99">
        <v>4319</v>
      </c>
      <c r="F12" s="99">
        <v>2229</v>
      </c>
      <c r="G12" s="100" t="s">
        <v>36</v>
      </c>
      <c r="H12" s="107">
        <v>0</v>
      </c>
      <c r="I12" s="108">
        <v>10</v>
      </c>
      <c r="J12" s="101">
        <f t="shared" si="1"/>
        <v>10</v>
      </c>
    </row>
    <row r="13" spans="1:10">
      <c r="A13" s="99" t="s">
        <v>113</v>
      </c>
      <c r="B13" s="97" t="s">
        <v>122</v>
      </c>
      <c r="C13" s="98" t="s">
        <v>31</v>
      </c>
      <c r="D13" s="99"/>
      <c r="E13" s="99">
        <v>3315</v>
      </c>
      <c r="F13" s="99">
        <v>2229</v>
      </c>
      <c r="G13" s="100" t="s">
        <v>123</v>
      </c>
      <c r="H13" s="107">
        <v>0</v>
      </c>
      <c r="I13" s="111">
        <v>8.75</v>
      </c>
      <c r="J13" s="101">
        <f t="shared" si="1"/>
        <v>8.75</v>
      </c>
    </row>
    <row r="14" spans="1:10">
      <c r="A14" s="109" t="s">
        <v>37</v>
      </c>
      <c r="B14" s="97" t="s">
        <v>124</v>
      </c>
      <c r="C14" s="98" t="s">
        <v>31</v>
      </c>
      <c r="D14" s="99"/>
      <c r="E14" s="99">
        <v>3111</v>
      </c>
      <c r="F14" s="99">
        <v>2229</v>
      </c>
      <c r="G14" s="100" t="s">
        <v>125</v>
      </c>
      <c r="H14" s="107">
        <v>0</v>
      </c>
      <c r="I14" s="111">
        <v>13.9</v>
      </c>
      <c r="J14" s="101">
        <f t="shared" si="1"/>
        <v>13.9</v>
      </c>
    </row>
    <row r="15" spans="1:10">
      <c r="A15" s="99" t="s">
        <v>38</v>
      </c>
      <c r="B15" s="97" t="s">
        <v>121</v>
      </c>
      <c r="C15" s="98" t="s">
        <v>31</v>
      </c>
      <c r="D15" s="99"/>
      <c r="E15" s="99">
        <v>5311</v>
      </c>
      <c r="F15" s="99">
        <v>2324</v>
      </c>
      <c r="G15" s="100" t="s">
        <v>43</v>
      </c>
      <c r="H15" s="107">
        <v>0</v>
      </c>
      <c r="I15" s="111">
        <v>44.04</v>
      </c>
      <c r="J15" s="101">
        <f t="shared" si="1"/>
        <v>44.04</v>
      </c>
    </row>
    <row r="16" spans="1:10">
      <c r="A16" s="109" t="s">
        <v>114</v>
      </c>
      <c r="B16" s="97" t="s">
        <v>130</v>
      </c>
      <c r="C16" s="98" t="s">
        <v>31</v>
      </c>
      <c r="D16" s="99">
        <v>29004</v>
      </c>
      <c r="E16" s="99"/>
      <c r="F16" s="99">
        <v>4116</v>
      </c>
      <c r="G16" s="100"/>
      <c r="H16" s="107">
        <v>0</v>
      </c>
      <c r="I16" s="123">
        <v>1.1000000000000001</v>
      </c>
      <c r="J16" s="124">
        <f t="shared" si="1"/>
        <v>1.1000000000000001</v>
      </c>
    </row>
    <row r="17" spans="1:10">
      <c r="A17" s="109"/>
      <c r="B17" s="97" t="s">
        <v>131</v>
      </c>
      <c r="C17" s="98" t="s">
        <v>31</v>
      </c>
      <c r="D17" s="99">
        <v>29004</v>
      </c>
      <c r="E17" s="99">
        <v>1037</v>
      </c>
      <c r="F17" s="99">
        <v>5213</v>
      </c>
      <c r="G17" s="100"/>
      <c r="H17" s="107">
        <v>0</v>
      </c>
      <c r="I17" s="123">
        <v>1.1000000000000001</v>
      </c>
      <c r="J17" s="124">
        <f t="shared" si="1"/>
        <v>1.1000000000000001</v>
      </c>
    </row>
    <row r="18" spans="1:10" s="10" customFormat="1">
      <c r="A18" s="35"/>
      <c r="B18" s="36"/>
      <c r="C18" s="37"/>
      <c r="D18" s="37"/>
      <c r="E18" s="16"/>
      <c r="F18" s="38" t="s">
        <v>9</v>
      </c>
      <c r="G18" s="39"/>
      <c r="H18" s="40">
        <f>H5+H7+SUM(H10:H16)</f>
        <v>1100</v>
      </c>
      <c r="I18" s="47">
        <f t="shared" ref="I18:J18" si="2">I5+I7+SUM(I10:I16)</f>
        <v>1908.95</v>
      </c>
      <c r="J18" s="40">
        <f t="shared" si="2"/>
        <v>3008.95</v>
      </c>
    </row>
    <row r="19" spans="1:10" s="10" customFormat="1">
      <c r="A19" s="35"/>
      <c r="B19" s="41" t="s">
        <v>30</v>
      </c>
      <c r="C19" s="37"/>
      <c r="D19" s="37"/>
      <c r="E19" s="16"/>
      <c r="F19" s="38" t="s">
        <v>14</v>
      </c>
      <c r="G19" s="39"/>
      <c r="H19" s="40">
        <f>H6+H8+H9+H17</f>
        <v>0</v>
      </c>
      <c r="I19" s="47">
        <f t="shared" ref="I19:J19" si="3">I6+I8+I9+I17</f>
        <v>116.1</v>
      </c>
      <c r="J19" s="40">
        <f t="shared" si="3"/>
        <v>116.1</v>
      </c>
    </row>
    <row r="20" spans="1:10">
      <c r="A20" s="11"/>
      <c r="B20" s="16"/>
      <c r="C20" s="21"/>
      <c r="D20" s="21"/>
      <c r="E20" s="16"/>
      <c r="F20" s="42" t="s">
        <v>18</v>
      </c>
      <c r="G20" s="43"/>
      <c r="H20" s="46">
        <f t="shared" ref="H20:J20" si="4">H18-H19</f>
        <v>1100</v>
      </c>
      <c r="I20" s="44">
        <f t="shared" si="4"/>
        <v>1792.8500000000001</v>
      </c>
      <c r="J20" s="46">
        <f t="shared" si="4"/>
        <v>2892.85</v>
      </c>
    </row>
    <row r="21" spans="1:10">
      <c r="A21" s="8" t="s">
        <v>21</v>
      </c>
      <c r="B21" s="12"/>
      <c r="C21" s="9"/>
      <c r="D21" s="9"/>
      <c r="E21" s="15"/>
      <c r="F21" s="12"/>
      <c r="G21" s="12"/>
      <c r="H21" s="14"/>
      <c r="I21" s="14"/>
      <c r="J21" s="82"/>
    </row>
    <row r="22" spans="1:10">
      <c r="A22" s="78" t="s">
        <v>8</v>
      </c>
      <c r="B22" s="19" t="s">
        <v>161</v>
      </c>
      <c r="C22" s="73"/>
      <c r="D22" s="73"/>
      <c r="E22" s="73">
        <v>3113</v>
      </c>
      <c r="F22" s="73" t="s">
        <v>55</v>
      </c>
      <c r="G22" s="79" t="s">
        <v>56</v>
      </c>
      <c r="H22" s="24">
        <v>0</v>
      </c>
      <c r="I22" s="25">
        <v>314</v>
      </c>
      <c r="J22" s="66">
        <f>H22+I22</f>
        <v>314</v>
      </c>
    </row>
    <row r="23" spans="1:10">
      <c r="A23" s="78" t="s">
        <v>11</v>
      </c>
      <c r="B23" s="32" t="s">
        <v>162</v>
      </c>
      <c r="C23" s="19"/>
      <c r="D23" s="19"/>
      <c r="E23" s="144">
        <v>3612</v>
      </c>
      <c r="F23" s="135">
        <v>5171</v>
      </c>
      <c r="G23" s="49" t="s">
        <v>59</v>
      </c>
      <c r="H23" s="24">
        <v>0</v>
      </c>
      <c r="I23" s="25">
        <v>260</v>
      </c>
      <c r="J23" s="87">
        <f>H23+I23</f>
        <v>260</v>
      </c>
    </row>
    <row r="24" spans="1:10">
      <c r="A24" s="88"/>
      <c r="B24" s="32" t="s">
        <v>163</v>
      </c>
      <c r="C24" s="19"/>
      <c r="D24" s="19"/>
      <c r="E24" s="144">
        <v>3612</v>
      </c>
      <c r="F24" s="145">
        <v>5171</v>
      </c>
      <c r="G24" s="49" t="s">
        <v>59</v>
      </c>
      <c r="H24" s="13">
        <v>0</v>
      </c>
      <c r="I24" s="25">
        <v>150</v>
      </c>
      <c r="J24" s="87">
        <f>H24+I24</f>
        <v>150</v>
      </c>
    </row>
    <row r="25" spans="1:10">
      <c r="A25" s="84"/>
      <c r="B25" s="32" t="s">
        <v>164</v>
      </c>
      <c r="C25" s="19"/>
      <c r="D25" s="19"/>
      <c r="E25" s="144">
        <v>3612</v>
      </c>
      <c r="F25" s="145">
        <v>5171</v>
      </c>
      <c r="G25" s="49" t="s">
        <v>59</v>
      </c>
      <c r="H25" s="13">
        <v>170</v>
      </c>
      <c r="I25" s="29">
        <v>300</v>
      </c>
      <c r="J25" s="80">
        <f>H25+I25</f>
        <v>470</v>
      </c>
    </row>
    <row r="26" spans="1:10">
      <c r="A26" s="71"/>
      <c r="B26" s="32" t="s">
        <v>165</v>
      </c>
      <c r="C26" s="19"/>
      <c r="D26" s="19"/>
      <c r="E26" s="144">
        <v>3612</v>
      </c>
      <c r="F26" s="145">
        <v>5171</v>
      </c>
      <c r="G26" s="49" t="s">
        <v>59</v>
      </c>
      <c r="H26" s="13">
        <v>130</v>
      </c>
      <c r="I26" s="29">
        <v>90</v>
      </c>
      <c r="J26" s="80">
        <f>H26+I26</f>
        <v>220</v>
      </c>
    </row>
    <row r="27" spans="1:10">
      <c r="A27" s="34" t="s">
        <v>33</v>
      </c>
      <c r="B27" s="32" t="s">
        <v>166</v>
      </c>
      <c r="C27" s="19"/>
      <c r="D27" s="19"/>
      <c r="E27" s="144">
        <v>3745</v>
      </c>
      <c r="F27" s="145">
        <v>5171</v>
      </c>
      <c r="G27" s="49" t="s">
        <v>65</v>
      </c>
      <c r="H27" s="13">
        <v>4627</v>
      </c>
      <c r="I27" s="29">
        <v>150</v>
      </c>
      <c r="J27" s="80">
        <f t="shared" ref="J27:J53" si="5">H27+I27</f>
        <v>4777</v>
      </c>
    </row>
    <row r="28" spans="1:10">
      <c r="A28" s="71"/>
      <c r="B28" s="32" t="s">
        <v>167</v>
      </c>
      <c r="C28" s="19"/>
      <c r="D28" s="19"/>
      <c r="E28" s="144">
        <v>2219</v>
      </c>
      <c r="F28" s="145">
        <v>5171</v>
      </c>
      <c r="G28" s="49" t="s">
        <v>65</v>
      </c>
      <c r="H28" s="13">
        <v>706</v>
      </c>
      <c r="I28" s="29">
        <v>100</v>
      </c>
      <c r="J28" s="80">
        <f t="shared" si="5"/>
        <v>806</v>
      </c>
    </row>
    <row r="29" spans="1:10">
      <c r="A29" s="34" t="s">
        <v>34</v>
      </c>
      <c r="B29" s="19" t="s">
        <v>168</v>
      </c>
      <c r="C29" s="73"/>
      <c r="D29" s="73"/>
      <c r="E29" s="73">
        <v>3392</v>
      </c>
      <c r="F29" s="73">
        <v>5222</v>
      </c>
      <c r="G29" s="79" t="s">
        <v>82</v>
      </c>
      <c r="H29" s="24">
        <v>0</v>
      </c>
      <c r="I29" s="25">
        <v>10</v>
      </c>
      <c r="J29" s="80">
        <f t="shared" si="5"/>
        <v>10</v>
      </c>
    </row>
    <row r="30" spans="1:10">
      <c r="A30" s="84"/>
      <c r="B30" s="19" t="s">
        <v>83</v>
      </c>
      <c r="C30" s="19"/>
      <c r="D30" s="19"/>
      <c r="E30" s="73">
        <v>6112</v>
      </c>
      <c r="F30" s="73">
        <v>5901</v>
      </c>
      <c r="G30" s="73">
        <v>1244</v>
      </c>
      <c r="H30" s="94">
        <v>70</v>
      </c>
      <c r="I30" s="29">
        <v>-10</v>
      </c>
      <c r="J30" s="80">
        <f t="shared" si="5"/>
        <v>60</v>
      </c>
    </row>
    <row r="31" spans="1:10">
      <c r="A31" s="84"/>
      <c r="B31" s="32" t="s">
        <v>169</v>
      </c>
      <c r="C31" s="19"/>
      <c r="D31" s="19"/>
      <c r="E31" s="135">
        <v>3421</v>
      </c>
      <c r="F31" s="135">
        <v>5222</v>
      </c>
      <c r="G31" s="49" t="s">
        <v>84</v>
      </c>
      <c r="H31" s="94">
        <v>0</v>
      </c>
      <c r="I31" s="29">
        <v>12</v>
      </c>
      <c r="J31" s="80">
        <f t="shared" si="5"/>
        <v>12</v>
      </c>
    </row>
    <row r="32" spans="1:10">
      <c r="A32" s="84"/>
      <c r="B32" s="19" t="s">
        <v>87</v>
      </c>
      <c r="C32" s="19"/>
      <c r="D32" s="19"/>
      <c r="E32" s="73">
        <v>6112</v>
      </c>
      <c r="F32" s="73">
        <v>5901</v>
      </c>
      <c r="G32" s="73">
        <v>1244</v>
      </c>
      <c r="H32" s="94">
        <v>70</v>
      </c>
      <c r="I32" s="29">
        <v>-6</v>
      </c>
      <c r="J32" s="80">
        <f t="shared" si="5"/>
        <v>64</v>
      </c>
    </row>
    <row r="33" spans="1:10">
      <c r="A33" s="89"/>
      <c r="B33" s="19" t="s">
        <v>89</v>
      </c>
      <c r="C33" s="19"/>
      <c r="D33" s="19"/>
      <c r="E33" s="73">
        <v>6112</v>
      </c>
      <c r="F33" s="73">
        <v>5901</v>
      </c>
      <c r="G33" s="49" t="s">
        <v>88</v>
      </c>
      <c r="H33" s="94">
        <v>50</v>
      </c>
      <c r="I33" s="93">
        <v>-6</v>
      </c>
      <c r="J33" s="1">
        <f>H33+I33</f>
        <v>44</v>
      </c>
    </row>
    <row r="34" spans="1:10">
      <c r="A34" s="84"/>
      <c r="B34" s="32" t="s">
        <v>170</v>
      </c>
      <c r="C34" s="19"/>
      <c r="D34" s="19"/>
      <c r="E34" s="135">
        <v>4357</v>
      </c>
      <c r="F34" s="135">
        <v>5222</v>
      </c>
      <c r="G34" s="49" t="s">
        <v>85</v>
      </c>
      <c r="H34" s="94">
        <v>0</v>
      </c>
      <c r="I34" s="93">
        <v>15</v>
      </c>
      <c r="J34" s="1">
        <f>H34+I34</f>
        <v>15</v>
      </c>
    </row>
    <row r="35" spans="1:10">
      <c r="A35" s="84"/>
      <c r="B35" s="32" t="s">
        <v>79</v>
      </c>
      <c r="C35" s="19"/>
      <c r="D35" s="19"/>
      <c r="E35" s="135">
        <v>3392</v>
      </c>
      <c r="F35" s="135">
        <v>5222</v>
      </c>
      <c r="G35" s="49" t="s">
        <v>80</v>
      </c>
      <c r="H35" s="94">
        <v>129</v>
      </c>
      <c r="I35" s="29">
        <v>-15</v>
      </c>
      <c r="J35" s="80">
        <f t="shared" si="5"/>
        <v>114</v>
      </c>
    </row>
    <row r="36" spans="1:10">
      <c r="A36" s="84"/>
      <c r="B36" s="32" t="s">
        <v>171</v>
      </c>
      <c r="C36" s="19"/>
      <c r="D36" s="19"/>
      <c r="E36" s="135">
        <v>3399</v>
      </c>
      <c r="F36" s="135">
        <v>5222</v>
      </c>
      <c r="G36" s="49" t="s">
        <v>86</v>
      </c>
      <c r="H36" s="94">
        <v>0</v>
      </c>
      <c r="I36" s="29">
        <v>10</v>
      </c>
      <c r="J36" s="80">
        <f t="shared" si="5"/>
        <v>10</v>
      </c>
    </row>
    <row r="37" spans="1:10">
      <c r="A37" s="71"/>
      <c r="B37" s="19" t="s">
        <v>90</v>
      </c>
      <c r="C37" s="19"/>
      <c r="D37" s="19"/>
      <c r="E37" s="73">
        <v>6112</v>
      </c>
      <c r="F37" s="73">
        <v>5901</v>
      </c>
      <c r="G37" s="49" t="s">
        <v>88</v>
      </c>
      <c r="H37" s="94">
        <v>50</v>
      </c>
      <c r="I37" s="29">
        <v>-10</v>
      </c>
      <c r="J37" s="80">
        <f>H37+I37</f>
        <v>40</v>
      </c>
    </row>
    <row r="38" spans="1:10">
      <c r="A38" s="34" t="s">
        <v>39</v>
      </c>
      <c r="B38" s="59" t="s">
        <v>172</v>
      </c>
      <c r="C38" s="19"/>
      <c r="D38" s="19"/>
      <c r="E38" s="73">
        <v>3543</v>
      </c>
      <c r="F38" s="73">
        <v>5221</v>
      </c>
      <c r="G38" s="49" t="s">
        <v>101</v>
      </c>
      <c r="H38" s="94">
        <v>0</v>
      </c>
      <c r="I38" s="29">
        <v>6.6</v>
      </c>
      <c r="J38" s="80">
        <f>H38+I38</f>
        <v>6.6</v>
      </c>
    </row>
    <row r="39" spans="1:10">
      <c r="A39" s="84"/>
      <c r="B39" s="59" t="s">
        <v>102</v>
      </c>
      <c r="C39" s="19"/>
      <c r="D39" s="19"/>
      <c r="E39" s="73">
        <v>4357</v>
      </c>
      <c r="F39" s="73">
        <v>5222</v>
      </c>
      <c r="G39" s="49" t="s">
        <v>41</v>
      </c>
      <c r="H39" s="94">
        <v>863.13</v>
      </c>
      <c r="I39" s="29">
        <v>-6.6</v>
      </c>
      <c r="J39" s="80">
        <f>H39+I39</f>
        <v>856.53</v>
      </c>
    </row>
    <row r="40" spans="1:10">
      <c r="A40" s="84"/>
      <c r="B40" s="59" t="s">
        <v>175</v>
      </c>
      <c r="C40" s="19"/>
      <c r="D40" s="19"/>
      <c r="E40" s="73">
        <v>4357</v>
      </c>
      <c r="F40" s="73">
        <v>5222</v>
      </c>
      <c r="G40" s="49" t="s">
        <v>85</v>
      </c>
      <c r="H40" s="94">
        <v>0</v>
      </c>
      <c r="I40" s="29">
        <v>29.1</v>
      </c>
      <c r="J40" s="80">
        <f t="shared" ref="J40:J43" si="6">H40+I40</f>
        <v>29.1</v>
      </c>
    </row>
    <row r="41" spans="1:10">
      <c r="A41" s="84"/>
      <c r="B41" s="59" t="s">
        <v>102</v>
      </c>
      <c r="C41" s="19"/>
      <c r="D41" s="19"/>
      <c r="E41" s="73">
        <v>4357</v>
      </c>
      <c r="F41" s="73">
        <v>5222</v>
      </c>
      <c r="G41" s="49" t="s">
        <v>41</v>
      </c>
      <c r="H41" s="94">
        <v>863.13</v>
      </c>
      <c r="I41" s="29">
        <v>-29.1</v>
      </c>
      <c r="J41" s="80">
        <f t="shared" si="6"/>
        <v>834.03</v>
      </c>
    </row>
    <row r="42" spans="1:10">
      <c r="A42" s="84"/>
      <c r="B42" s="59" t="s">
        <v>173</v>
      </c>
      <c r="C42" s="19"/>
      <c r="D42" s="19"/>
      <c r="E42" s="73">
        <v>4312</v>
      </c>
      <c r="F42" s="73">
        <v>5221</v>
      </c>
      <c r="G42" s="49" t="s">
        <v>99</v>
      </c>
      <c r="H42" s="94">
        <v>0</v>
      </c>
      <c r="I42" s="29">
        <v>20</v>
      </c>
      <c r="J42" s="80">
        <f t="shared" si="6"/>
        <v>20</v>
      </c>
    </row>
    <row r="43" spans="1:10">
      <c r="A43" s="84"/>
      <c r="B43" s="59" t="s">
        <v>102</v>
      </c>
      <c r="C43" s="19"/>
      <c r="D43" s="19"/>
      <c r="E43" s="73">
        <v>4357</v>
      </c>
      <c r="F43" s="73">
        <v>5222</v>
      </c>
      <c r="G43" s="49" t="s">
        <v>41</v>
      </c>
      <c r="H43" s="94">
        <v>863.13</v>
      </c>
      <c r="I43" s="29">
        <v>-20</v>
      </c>
      <c r="J43" s="80">
        <f t="shared" si="6"/>
        <v>843.13</v>
      </c>
    </row>
    <row r="44" spans="1:10">
      <c r="A44" s="84"/>
      <c r="B44" s="59" t="s">
        <v>174</v>
      </c>
      <c r="C44" s="19"/>
      <c r="D44" s="19"/>
      <c r="E44" s="135">
        <v>4312</v>
      </c>
      <c r="F44" s="135">
        <v>5221</v>
      </c>
      <c r="G44" s="49" t="s">
        <v>100</v>
      </c>
      <c r="H44" s="94">
        <v>0</v>
      </c>
      <c r="I44" s="29">
        <v>27.4</v>
      </c>
      <c r="J44" s="80">
        <f t="shared" si="5"/>
        <v>27.4</v>
      </c>
    </row>
    <row r="45" spans="1:10">
      <c r="A45" s="71"/>
      <c r="B45" s="59" t="s">
        <v>102</v>
      </c>
      <c r="C45" s="19"/>
      <c r="D45" s="19"/>
      <c r="E45" s="73">
        <v>4357</v>
      </c>
      <c r="F45" s="73">
        <v>5222</v>
      </c>
      <c r="G45" s="49" t="s">
        <v>41</v>
      </c>
      <c r="H45" s="94">
        <v>863.13</v>
      </c>
      <c r="I45" s="85">
        <v>-27.4</v>
      </c>
      <c r="J45" s="86">
        <f t="shared" si="5"/>
        <v>835.73</v>
      </c>
    </row>
    <row r="46" spans="1:10">
      <c r="A46" s="34" t="s">
        <v>113</v>
      </c>
      <c r="B46" s="32" t="s">
        <v>79</v>
      </c>
      <c r="C46" s="19"/>
      <c r="D46" s="19"/>
      <c r="E46" s="135">
        <v>3392</v>
      </c>
      <c r="F46" s="135">
        <v>5222</v>
      </c>
      <c r="G46" s="49" t="s">
        <v>80</v>
      </c>
      <c r="H46" s="94">
        <v>129</v>
      </c>
      <c r="I46" s="25">
        <v>115.4</v>
      </c>
      <c r="J46" s="87">
        <f t="shared" si="5"/>
        <v>244.4</v>
      </c>
    </row>
    <row r="47" spans="1:10">
      <c r="A47" s="71"/>
      <c r="B47" s="32" t="s">
        <v>81</v>
      </c>
      <c r="C47" s="19"/>
      <c r="D47" s="19"/>
      <c r="E47" s="135">
        <v>3392</v>
      </c>
      <c r="F47" s="135">
        <v>5222</v>
      </c>
      <c r="G47" s="49" t="s">
        <v>42</v>
      </c>
      <c r="H47" s="94">
        <v>120.4</v>
      </c>
      <c r="I47" s="25">
        <v>-115.4</v>
      </c>
      <c r="J47" s="87">
        <f t="shared" si="5"/>
        <v>5</v>
      </c>
    </row>
    <row r="48" spans="1:10">
      <c r="A48" s="34" t="s">
        <v>37</v>
      </c>
      <c r="B48" s="118" t="s">
        <v>69</v>
      </c>
      <c r="C48" s="73"/>
      <c r="D48" s="73">
        <v>13010</v>
      </c>
      <c r="E48" s="145">
        <v>4339</v>
      </c>
      <c r="F48" s="146">
        <v>5167</v>
      </c>
      <c r="G48" s="114" t="s">
        <v>46</v>
      </c>
      <c r="H48" s="119">
        <v>5</v>
      </c>
      <c r="I48" s="120">
        <v>5</v>
      </c>
      <c r="J48" s="87">
        <f t="shared" si="5"/>
        <v>10</v>
      </c>
    </row>
    <row r="49" spans="1:11">
      <c r="A49" s="71"/>
      <c r="B49" s="118" t="s">
        <v>70</v>
      </c>
      <c r="C49" s="73"/>
      <c r="D49" s="73">
        <v>13010</v>
      </c>
      <c r="E49" s="145">
        <v>4339</v>
      </c>
      <c r="F49" s="146">
        <v>5499</v>
      </c>
      <c r="G49" s="114" t="s">
        <v>46</v>
      </c>
      <c r="H49" s="119">
        <v>68</v>
      </c>
      <c r="I49" s="120">
        <v>-5</v>
      </c>
      <c r="J49" s="87">
        <f t="shared" si="5"/>
        <v>63</v>
      </c>
    </row>
    <row r="50" spans="1:11">
      <c r="A50" s="34" t="s">
        <v>38</v>
      </c>
      <c r="B50" s="32" t="s">
        <v>61</v>
      </c>
      <c r="C50" s="19"/>
      <c r="D50" s="19"/>
      <c r="E50" s="144">
        <v>6171</v>
      </c>
      <c r="F50" s="145">
        <v>5133</v>
      </c>
      <c r="G50" s="49"/>
      <c r="H50" s="13">
        <v>3</v>
      </c>
      <c r="I50" s="29">
        <v>5</v>
      </c>
      <c r="J50" s="80">
        <f t="shared" si="5"/>
        <v>8</v>
      </c>
    </row>
    <row r="51" spans="1:11">
      <c r="A51" s="95"/>
      <c r="B51" s="32" t="s">
        <v>62</v>
      </c>
      <c r="C51" s="19"/>
      <c r="D51" s="19"/>
      <c r="E51" s="144">
        <v>6171</v>
      </c>
      <c r="F51" s="145">
        <v>5132</v>
      </c>
      <c r="G51" s="49"/>
      <c r="H51" s="13">
        <v>25</v>
      </c>
      <c r="I51" s="29">
        <v>-5</v>
      </c>
      <c r="J51" s="80">
        <f t="shared" si="5"/>
        <v>20</v>
      </c>
    </row>
    <row r="52" spans="1:11">
      <c r="A52" s="96" t="s">
        <v>114</v>
      </c>
      <c r="B52" s="32" t="s">
        <v>111</v>
      </c>
      <c r="C52" s="19"/>
      <c r="D52" s="73"/>
      <c r="E52" s="135">
        <v>3317</v>
      </c>
      <c r="F52" s="145">
        <v>5175</v>
      </c>
      <c r="G52" s="49"/>
      <c r="H52" s="13">
        <v>0</v>
      </c>
      <c r="I52" s="90">
        <v>5</v>
      </c>
      <c r="J52" s="1">
        <f t="shared" si="5"/>
        <v>5</v>
      </c>
    </row>
    <row r="53" spans="1:11">
      <c r="A53" s="71"/>
      <c r="B53" s="32" t="s">
        <v>112</v>
      </c>
      <c r="C53" s="19"/>
      <c r="D53" s="19"/>
      <c r="E53" s="135">
        <v>3317</v>
      </c>
      <c r="F53" s="135">
        <v>5222</v>
      </c>
      <c r="G53" s="49"/>
      <c r="H53" s="94">
        <v>5</v>
      </c>
      <c r="I53" s="90">
        <v>-5</v>
      </c>
      <c r="J53" s="1">
        <f t="shared" si="5"/>
        <v>0</v>
      </c>
    </row>
    <row r="54" spans="1:11">
      <c r="A54" s="34" t="s">
        <v>126</v>
      </c>
      <c r="B54" s="32" t="s">
        <v>127</v>
      </c>
      <c r="C54" s="19"/>
      <c r="D54" s="19"/>
      <c r="E54" s="135">
        <v>3419</v>
      </c>
      <c r="F54" s="135">
        <v>5169</v>
      </c>
      <c r="G54" s="49" t="s">
        <v>47</v>
      </c>
      <c r="H54" s="24">
        <v>120</v>
      </c>
      <c r="I54" s="25">
        <v>70</v>
      </c>
      <c r="J54" s="1">
        <f>H54+I54</f>
        <v>190</v>
      </c>
    </row>
    <row r="55" spans="1:11">
      <c r="A55" s="84"/>
      <c r="B55" s="32" t="s">
        <v>128</v>
      </c>
      <c r="C55" s="19"/>
      <c r="D55" s="19"/>
      <c r="E55" s="135">
        <v>3419</v>
      </c>
      <c r="F55" s="135">
        <v>5175</v>
      </c>
      <c r="G55" s="49" t="s">
        <v>47</v>
      </c>
      <c r="H55" s="24">
        <v>133.47999999999999</v>
      </c>
      <c r="I55" s="25">
        <v>-20</v>
      </c>
      <c r="J55" s="1">
        <f>H55+I55</f>
        <v>113.47999999999999</v>
      </c>
    </row>
    <row r="56" spans="1:11">
      <c r="A56" s="71"/>
      <c r="B56" s="32" t="s">
        <v>129</v>
      </c>
      <c r="C56" s="19"/>
      <c r="D56" s="19"/>
      <c r="E56" s="135">
        <v>3419</v>
      </c>
      <c r="F56" s="135">
        <v>5173</v>
      </c>
      <c r="G56" s="49" t="s">
        <v>47</v>
      </c>
      <c r="H56" s="24">
        <v>121</v>
      </c>
      <c r="I56" s="25">
        <v>-50</v>
      </c>
      <c r="J56" s="1">
        <f>H56+I56</f>
        <v>71</v>
      </c>
    </row>
    <row r="57" spans="1:11">
      <c r="A57" s="130" t="s">
        <v>132</v>
      </c>
      <c r="B57" s="131" t="s">
        <v>176</v>
      </c>
      <c r="C57" s="98" t="s">
        <v>31</v>
      </c>
      <c r="D57" s="97"/>
      <c r="E57" s="134">
        <v>2310</v>
      </c>
      <c r="F57" s="134">
        <v>5171</v>
      </c>
      <c r="G57" s="106" t="s">
        <v>65</v>
      </c>
      <c r="H57" s="132">
        <v>0</v>
      </c>
      <c r="I57" s="133">
        <v>80</v>
      </c>
      <c r="J57" s="132">
        <f>H57+I57</f>
        <v>80</v>
      </c>
    </row>
    <row r="58" spans="1:11">
      <c r="A58" s="125" t="s">
        <v>138</v>
      </c>
      <c r="B58" s="16" t="s">
        <v>141</v>
      </c>
      <c r="C58" s="72"/>
      <c r="D58" s="3"/>
      <c r="E58" s="2">
        <v>6171</v>
      </c>
      <c r="F58" s="2">
        <v>5171</v>
      </c>
      <c r="G58" s="45" t="s">
        <v>136</v>
      </c>
      <c r="H58" s="20">
        <v>1488</v>
      </c>
      <c r="I58" s="26">
        <v>8</v>
      </c>
      <c r="J58" s="1">
        <f>H58+I58</f>
        <v>1496</v>
      </c>
    </row>
    <row r="59" spans="1:11">
      <c r="A59" s="125" t="s">
        <v>139</v>
      </c>
      <c r="B59" s="126" t="s">
        <v>142</v>
      </c>
      <c r="C59" s="19"/>
      <c r="D59" s="19"/>
      <c r="E59" s="135">
        <v>3111</v>
      </c>
      <c r="F59" s="135">
        <v>5171</v>
      </c>
      <c r="G59" s="49" t="s">
        <v>137</v>
      </c>
      <c r="H59" s="24">
        <v>690</v>
      </c>
      <c r="I59" s="25">
        <v>43</v>
      </c>
      <c r="J59" s="1">
        <f t="shared" ref="J59" si="7">H59+I59</f>
        <v>733</v>
      </c>
    </row>
    <row r="60" spans="1:11">
      <c r="A60" s="115"/>
      <c r="B60" s="19"/>
      <c r="C60" s="73"/>
      <c r="D60" s="73"/>
      <c r="E60" s="73"/>
      <c r="F60" s="147" t="s">
        <v>22</v>
      </c>
      <c r="G60" s="28"/>
      <c r="H60" s="13">
        <f>SUM(H22:H59)</f>
        <v>12362.399999999998</v>
      </c>
      <c r="I60" s="29">
        <f t="shared" ref="I60:J60" si="8">SUM(I22:I59)</f>
        <v>1495</v>
      </c>
      <c r="J60" s="13">
        <f t="shared" si="8"/>
        <v>13857.4</v>
      </c>
    </row>
    <row r="61" spans="1:11">
      <c r="A61" s="18" t="s">
        <v>40</v>
      </c>
      <c r="B61" s="12"/>
      <c r="C61" s="9"/>
      <c r="D61" s="9"/>
      <c r="E61" s="9"/>
      <c r="F61" s="9"/>
      <c r="G61" s="12"/>
      <c r="H61" s="14"/>
      <c r="I61" s="14"/>
      <c r="J61" s="13"/>
      <c r="K61" s="12"/>
    </row>
    <row r="62" spans="1:11">
      <c r="A62" s="99" t="s">
        <v>8</v>
      </c>
      <c r="B62" s="110" t="s">
        <v>177</v>
      </c>
      <c r="C62" s="98" t="s">
        <v>31</v>
      </c>
      <c r="D62" s="100"/>
      <c r="E62" s="99">
        <v>3639</v>
      </c>
      <c r="F62" s="99">
        <v>6121</v>
      </c>
      <c r="G62" s="106" t="s">
        <v>117</v>
      </c>
      <c r="H62" s="107">
        <v>0</v>
      </c>
      <c r="I62" s="111">
        <v>333.3</v>
      </c>
      <c r="J62" s="101">
        <f>H62+I62</f>
        <v>333.3</v>
      </c>
      <c r="K62" s="12"/>
    </row>
    <row r="63" spans="1:11">
      <c r="A63" s="99" t="s">
        <v>11</v>
      </c>
      <c r="B63" s="110" t="s">
        <v>119</v>
      </c>
      <c r="C63" s="98" t="s">
        <v>31</v>
      </c>
      <c r="D63" s="100"/>
      <c r="E63" s="99">
        <v>3313</v>
      </c>
      <c r="F63" s="99">
        <v>6313</v>
      </c>
      <c r="G63" s="106" t="s">
        <v>103</v>
      </c>
      <c r="H63" s="107">
        <v>0</v>
      </c>
      <c r="I63" s="111">
        <f>72.9+22.65-80</f>
        <v>15.550000000000011</v>
      </c>
      <c r="J63" s="101">
        <f>H63+I63</f>
        <v>15.550000000000011</v>
      </c>
      <c r="K63" s="12"/>
    </row>
    <row r="64" spans="1:11">
      <c r="A64" s="127" t="s">
        <v>33</v>
      </c>
      <c r="B64" s="128" t="s">
        <v>143</v>
      </c>
      <c r="C64" s="72"/>
      <c r="D64" s="3"/>
      <c r="E64" s="2">
        <v>2212</v>
      </c>
      <c r="F64" s="2">
        <v>6121</v>
      </c>
      <c r="G64" s="45" t="s">
        <v>135</v>
      </c>
      <c r="H64" s="66">
        <v>2160</v>
      </c>
      <c r="I64" s="67">
        <v>237</v>
      </c>
      <c r="J64" s="74">
        <f>H64+I64</f>
        <v>2397</v>
      </c>
      <c r="K64" s="12"/>
    </row>
    <row r="65" spans="1:11">
      <c r="A65" s="129"/>
      <c r="B65" s="3" t="s">
        <v>144</v>
      </c>
      <c r="C65" s="72"/>
      <c r="D65" s="3"/>
      <c r="E65" s="2">
        <v>3639</v>
      </c>
      <c r="F65" s="2">
        <v>6121</v>
      </c>
      <c r="G65" s="45" t="s">
        <v>140</v>
      </c>
      <c r="H65" s="20">
        <v>1310</v>
      </c>
      <c r="I65" s="26">
        <v>-237</v>
      </c>
      <c r="J65" s="74">
        <f t="shared" ref="J65:J69" si="9">H65+I65</f>
        <v>1073</v>
      </c>
      <c r="K65" s="12"/>
    </row>
    <row r="66" spans="1:11">
      <c r="A66" s="2" t="s">
        <v>34</v>
      </c>
      <c r="B66" s="3" t="s">
        <v>145</v>
      </c>
      <c r="C66" s="72"/>
      <c r="D66" s="3"/>
      <c r="E66" s="2">
        <v>3639</v>
      </c>
      <c r="F66" s="2">
        <v>6121</v>
      </c>
      <c r="G66" s="45" t="s">
        <v>140</v>
      </c>
      <c r="H66" s="20">
        <v>1310</v>
      </c>
      <c r="I66" s="136">
        <v>-8</v>
      </c>
      <c r="J66" s="74">
        <f t="shared" si="9"/>
        <v>1302</v>
      </c>
      <c r="K66" s="12"/>
    </row>
    <row r="67" spans="1:11">
      <c r="A67" s="2" t="s">
        <v>39</v>
      </c>
      <c r="B67" s="3" t="s">
        <v>146</v>
      </c>
      <c r="C67" s="72"/>
      <c r="D67" s="3"/>
      <c r="E67" s="2">
        <v>3639</v>
      </c>
      <c r="F67" s="2">
        <v>6121</v>
      </c>
      <c r="G67" s="45" t="s">
        <v>140</v>
      </c>
      <c r="H67" s="20">
        <v>1310</v>
      </c>
      <c r="I67" s="67">
        <v>-43</v>
      </c>
      <c r="J67" s="74">
        <f t="shared" si="9"/>
        <v>1267</v>
      </c>
      <c r="K67" s="12"/>
    </row>
    <row r="68" spans="1:11">
      <c r="A68" s="103" t="s">
        <v>113</v>
      </c>
      <c r="B68" s="140" t="s">
        <v>155</v>
      </c>
      <c r="C68" s="98" t="s">
        <v>31</v>
      </c>
      <c r="D68" s="100"/>
      <c r="E68" s="139">
        <v>3421</v>
      </c>
      <c r="F68" s="141">
        <v>6121</v>
      </c>
      <c r="G68" s="106" t="s">
        <v>156</v>
      </c>
      <c r="H68" s="142">
        <v>0</v>
      </c>
      <c r="I68" s="143">
        <v>250</v>
      </c>
      <c r="J68" s="132">
        <f t="shared" si="9"/>
        <v>250</v>
      </c>
      <c r="K68" s="12"/>
    </row>
    <row r="69" spans="1:11">
      <c r="A69" s="129"/>
      <c r="B69" s="128" t="s">
        <v>157</v>
      </c>
      <c r="C69" s="72"/>
      <c r="D69" s="3"/>
      <c r="E69" s="2">
        <v>3639</v>
      </c>
      <c r="F69" s="2">
        <v>6121</v>
      </c>
      <c r="G69" s="45" t="s">
        <v>140</v>
      </c>
      <c r="H69" s="20">
        <v>1310</v>
      </c>
      <c r="I69" s="26">
        <v>-250</v>
      </c>
      <c r="J69" s="74">
        <f t="shared" si="9"/>
        <v>1060</v>
      </c>
      <c r="K69" s="12"/>
    </row>
    <row r="70" spans="1:11">
      <c r="A70" s="21"/>
      <c r="B70" s="16"/>
      <c r="C70" s="21"/>
      <c r="D70" s="21"/>
      <c r="E70" s="17"/>
      <c r="F70" s="65"/>
      <c r="G70" s="122" t="s">
        <v>23</v>
      </c>
      <c r="H70" s="20">
        <f>SUM(H62:H69)</f>
        <v>7400</v>
      </c>
      <c r="I70" s="26">
        <f t="shared" ref="I70:J70" si="10">SUM(I62:I69)</f>
        <v>297.85000000000002</v>
      </c>
      <c r="J70" s="20">
        <f t="shared" si="10"/>
        <v>7697.85</v>
      </c>
    </row>
    <row r="71" spans="1:11">
      <c r="A71" s="21"/>
      <c r="B71" s="16"/>
      <c r="C71" s="21"/>
      <c r="D71" s="21"/>
      <c r="E71" s="17"/>
      <c r="F71" s="68"/>
      <c r="G71" s="69"/>
      <c r="H71" s="70"/>
      <c r="I71" s="67"/>
      <c r="J71" s="66"/>
    </row>
    <row r="72" spans="1:11">
      <c r="B72" s="27" t="s">
        <v>52</v>
      </c>
      <c r="C72" s="9"/>
      <c r="D72" s="9"/>
      <c r="E72" s="58" t="s">
        <v>9</v>
      </c>
      <c r="F72" s="63"/>
      <c r="G72" s="56"/>
      <c r="H72" s="52"/>
      <c r="I72" s="25">
        <f>I18</f>
        <v>1908.95</v>
      </c>
      <c r="J72" s="24"/>
    </row>
    <row r="73" spans="1:11">
      <c r="B73" s="12"/>
      <c r="C73" s="9"/>
      <c r="D73" s="9"/>
      <c r="E73" s="50" t="s">
        <v>17</v>
      </c>
      <c r="F73" s="62"/>
      <c r="G73" s="59"/>
      <c r="H73" s="52"/>
      <c r="I73" s="25">
        <f>I60+I19</f>
        <v>1611.1</v>
      </c>
      <c r="J73" s="24"/>
    </row>
    <row r="74" spans="1:11">
      <c r="B74" s="12"/>
      <c r="C74" s="9"/>
      <c r="D74" s="9"/>
      <c r="E74" s="11" t="s">
        <v>15</v>
      </c>
      <c r="F74" s="12"/>
      <c r="G74" s="57"/>
      <c r="H74" s="52"/>
      <c r="I74" s="25">
        <f>I70</f>
        <v>297.85000000000002</v>
      </c>
      <c r="J74" s="24"/>
    </row>
    <row r="75" spans="1:11">
      <c r="B75" s="12"/>
      <c r="C75" s="9"/>
      <c r="D75" s="9"/>
      <c r="E75" s="50" t="s">
        <v>25</v>
      </c>
      <c r="F75" s="62"/>
      <c r="G75" s="59"/>
      <c r="H75" s="52"/>
      <c r="I75" s="25">
        <f>I73+I74</f>
        <v>1908.9499999999998</v>
      </c>
      <c r="J75" s="24"/>
    </row>
    <row r="76" spans="1:11">
      <c r="B76" s="12"/>
      <c r="C76" s="9"/>
      <c r="D76" s="9"/>
      <c r="E76" s="60" t="s">
        <v>16</v>
      </c>
      <c r="F76" s="12"/>
      <c r="G76" s="57"/>
      <c r="H76" s="53"/>
      <c r="I76" s="25">
        <f>I72-I75</f>
        <v>0</v>
      </c>
      <c r="J76" s="24"/>
    </row>
    <row r="77" spans="1:11">
      <c r="B77" s="12"/>
      <c r="C77" s="9"/>
      <c r="D77" s="9"/>
      <c r="E77" s="51" t="s">
        <v>48</v>
      </c>
      <c r="F77" s="62"/>
      <c r="G77" s="59"/>
      <c r="H77" s="53"/>
      <c r="I77" s="25">
        <v>0</v>
      </c>
      <c r="J77" s="24"/>
    </row>
    <row r="78" spans="1:11">
      <c r="E78" s="5" t="s">
        <v>28</v>
      </c>
      <c r="G78" s="12"/>
      <c r="H78" s="48">
        <v>42865</v>
      </c>
      <c r="J78" s="48">
        <v>42886</v>
      </c>
    </row>
    <row r="79" spans="1:11">
      <c r="B79" s="27" t="s">
        <v>53</v>
      </c>
      <c r="C79" s="9"/>
      <c r="D79" s="9"/>
      <c r="E79" s="61" t="s">
        <v>13</v>
      </c>
      <c r="F79" s="63"/>
      <c r="G79" s="56"/>
      <c r="H79" s="54">
        <v>363473.44</v>
      </c>
      <c r="I79" s="25">
        <f>I72</f>
        <v>1908.95</v>
      </c>
      <c r="J79" s="25">
        <f>H79+I79</f>
        <v>365382.39</v>
      </c>
    </row>
    <row r="80" spans="1:11">
      <c r="B80" s="12"/>
      <c r="C80" s="9"/>
      <c r="D80" s="9"/>
      <c r="E80" s="50" t="s">
        <v>17</v>
      </c>
      <c r="F80" s="62"/>
      <c r="G80" s="59"/>
      <c r="H80" s="55">
        <v>285506.93</v>
      </c>
      <c r="I80" s="25">
        <f>I60+I19</f>
        <v>1611.1</v>
      </c>
      <c r="J80" s="24">
        <f>H80+I80</f>
        <v>287118.02999999997</v>
      </c>
    </row>
    <row r="81" spans="2:10">
      <c r="B81" s="12"/>
      <c r="C81" s="9"/>
      <c r="D81" s="9"/>
      <c r="E81" s="11" t="s">
        <v>15</v>
      </c>
      <c r="F81" s="12"/>
      <c r="G81" s="57"/>
      <c r="H81" s="55">
        <v>77966.509999999995</v>
      </c>
      <c r="I81" s="25">
        <f>I70</f>
        <v>297.85000000000002</v>
      </c>
      <c r="J81" s="24">
        <f>H81+I81</f>
        <v>78264.36</v>
      </c>
    </row>
    <row r="82" spans="2:10">
      <c r="B82" s="5" t="s">
        <v>149</v>
      </c>
      <c r="E82" s="51" t="s">
        <v>26</v>
      </c>
      <c r="F82" s="62"/>
      <c r="G82" s="59"/>
      <c r="H82" s="24">
        <f t="shared" ref="H82:J82" si="11">SUM(H80:H81)</f>
        <v>363473.44</v>
      </c>
      <c r="I82" s="25">
        <f t="shared" si="11"/>
        <v>1908.9499999999998</v>
      </c>
      <c r="J82" s="25">
        <f t="shared" si="11"/>
        <v>365382.38999999996</v>
      </c>
    </row>
    <row r="83" spans="2:10">
      <c r="E83" s="11" t="s">
        <v>18</v>
      </c>
      <c r="F83" s="12"/>
      <c r="G83" s="57"/>
      <c r="H83" s="24">
        <f t="shared" ref="H83:J83" si="12">H79-H82</f>
        <v>0</v>
      </c>
      <c r="I83" s="25">
        <f t="shared" si="12"/>
        <v>0</v>
      </c>
      <c r="J83" s="24">
        <f t="shared" si="12"/>
        <v>0</v>
      </c>
    </row>
    <row r="84" spans="2:10">
      <c r="E84" s="51" t="s">
        <v>27</v>
      </c>
      <c r="F84" s="62"/>
      <c r="G84" s="59"/>
      <c r="H84" s="64">
        <v>0</v>
      </c>
      <c r="I84" s="25">
        <f>I77</f>
        <v>0</v>
      </c>
      <c r="J84" s="25">
        <f>H84+I84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20" priority="22" stopIfTrue="1">
      <formula>$L1="Z"</formula>
    </cfRule>
    <cfRule type="expression" dxfId="19" priority="23" stopIfTrue="1">
      <formula>$L1="T"</formula>
    </cfRule>
    <cfRule type="expression" dxfId="18" priority="24" stopIfTrue="1">
      <formula>$L1="Y"</formula>
    </cfRule>
  </conditionalFormatting>
  <conditionalFormatting sqref="B2">
    <cfRule type="expression" dxfId="17" priority="19" stopIfTrue="1">
      <formula>$L2="Z"</formula>
    </cfRule>
    <cfRule type="expression" dxfId="16" priority="20" stopIfTrue="1">
      <formula>$L2="T"</formula>
    </cfRule>
    <cfRule type="expression" dxfId="15" priority="21" stopIfTrue="1">
      <formula>$L2="Y"</formula>
    </cfRule>
  </conditionalFormatting>
  <conditionalFormatting sqref="C18:D19">
    <cfRule type="expression" dxfId="14" priority="16" stopIfTrue="1">
      <formula>#REF!="Z"</formula>
    </cfRule>
    <cfRule type="expression" dxfId="13" priority="17" stopIfTrue="1">
      <formula>#REF!="T"</formula>
    </cfRule>
    <cfRule type="expression" dxfId="12" priority="18" stopIfTrue="1">
      <formula>#REF!="Y"</formula>
    </cfRule>
  </conditionalFormatting>
  <conditionalFormatting sqref="H79">
    <cfRule type="expression" dxfId="11" priority="13" stopIfTrue="1">
      <formula>$J79="Z"</formula>
    </cfRule>
    <cfRule type="expression" dxfId="10" priority="14" stopIfTrue="1">
      <formula>$J79="T"</formula>
    </cfRule>
    <cfRule type="expression" dxfId="9" priority="15" stopIfTrue="1">
      <formula>$J79="Y"</formula>
    </cfRule>
  </conditionalFormatting>
  <conditionalFormatting sqref="H80">
    <cfRule type="expression" dxfId="8" priority="10" stopIfTrue="1">
      <formula>$J80="Z"</formula>
    </cfRule>
    <cfRule type="expression" dxfId="7" priority="11" stopIfTrue="1">
      <formula>$J80="T"</formula>
    </cfRule>
    <cfRule type="expression" dxfId="6" priority="12" stopIfTrue="1">
      <formula>$J80="Y"</formula>
    </cfRule>
  </conditionalFormatting>
  <conditionalFormatting sqref="H81">
    <cfRule type="expression" dxfId="5" priority="7" stopIfTrue="1">
      <formula>$J81="Z"</formula>
    </cfRule>
    <cfRule type="expression" dxfId="4" priority="8" stopIfTrue="1">
      <formula>$J81="T"</formula>
    </cfRule>
    <cfRule type="expression" dxfId="3" priority="9" stopIfTrue="1">
      <formula>$J81="Y"</formula>
    </cfRule>
  </conditionalFormatting>
  <conditionalFormatting sqref="D62:D69">
    <cfRule type="expression" dxfId="2" priority="4" stopIfTrue="1">
      <formula>#REF!="Z"</formula>
    </cfRule>
    <cfRule type="expression" dxfId="1" priority="5" stopIfTrue="1">
      <formula>#REF!="T"</formula>
    </cfRule>
    <cfRule type="expression" dxfId="0" priority="6" stopIfTrue="1">
      <formula>#REF!="Y"</formula>
    </cfRule>
  </conditionalFormatting>
  <pageMargins left="0.55118110236220474" right="0.23622047244094491" top="0.6692913385826772" bottom="0.43307086614173229" header="0.31496062992125984" footer="0.31496062992125984"/>
  <pageSetup paperSize="9" scale="92" fitToHeight="2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č.6 24.5.</vt:lpstr>
      <vt:lpstr>dodatek</vt:lpstr>
      <vt:lpstr>Schváleno RMO</vt:lpstr>
      <vt:lpstr>List2</vt:lpstr>
    </vt:vector>
  </TitlesOfParts>
  <Company>MěÚ Otrokovice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Kvapilova</cp:lastModifiedBy>
  <cp:lastPrinted>2017-06-01T12:32:36Z</cp:lastPrinted>
  <dcterms:created xsi:type="dcterms:W3CDTF">2004-05-12T14:10:42Z</dcterms:created>
  <dcterms:modified xsi:type="dcterms:W3CDTF">2017-06-01T12:32:41Z</dcterms:modified>
</cp:coreProperties>
</file>