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10" windowWidth="11100" windowHeight="6350" activeTab="2"/>
  </bookViews>
  <sheets>
    <sheet name="RO č.11 20.9." sheetId="21" r:id="rId1"/>
    <sheet name="dodatek" sheetId="28" r:id="rId2"/>
    <sheet name="Schváleno RMO" sheetId="26" r:id="rId3"/>
    <sheet name="List2" sheetId="27" r:id="rId4"/>
  </sheets>
  <calcPr calcId="145621"/>
</workbook>
</file>

<file path=xl/calcChain.xml><?xml version="1.0" encoding="utf-8"?>
<calcChain xmlns="http://schemas.openxmlformats.org/spreadsheetml/2006/main">
  <c r="I68" i="26" l="1"/>
  <c r="H68" i="26"/>
  <c r="I62" i="26"/>
  <c r="I78" i="26" s="1"/>
  <c r="H62" i="26"/>
  <c r="J61" i="26"/>
  <c r="J60" i="26"/>
  <c r="J59" i="26"/>
  <c r="J58" i="26"/>
  <c r="J57" i="26"/>
  <c r="I11" i="26"/>
  <c r="I13" i="26" s="1"/>
  <c r="I12" i="26"/>
  <c r="H12" i="26"/>
  <c r="H11" i="26"/>
  <c r="J10" i="26"/>
  <c r="J9" i="26"/>
  <c r="J8" i="26"/>
  <c r="J7" i="26"/>
  <c r="J11" i="26" s="1"/>
  <c r="I82" i="26"/>
  <c r="J82" i="26" s="1"/>
  <c r="H80" i="26"/>
  <c r="H81" i="26" s="1"/>
  <c r="I79" i="26"/>
  <c r="J79" i="26" s="1"/>
  <c r="I72" i="26"/>
  <c r="J66" i="26"/>
  <c r="J65" i="26"/>
  <c r="J64" i="26"/>
  <c r="J68" i="26" s="1"/>
  <c r="J56" i="26"/>
  <c r="J55" i="26"/>
  <c r="J54" i="26"/>
  <c r="J53" i="26"/>
  <c r="J52" i="26"/>
  <c r="J51" i="26"/>
  <c r="J50" i="26"/>
  <c r="J49" i="26"/>
  <c r="J48" i="26"/>
  <c r="J47" i="26"/>
  <c r="J46" i="26"/>
  <c r="J45" i="26"/>
  <c r="J44" i="26"/>
  <c r="J43" i="26"/>
  <c r="J42" i="26"/>
  <c r="J41" i="26"/>
  <c r="J40" i="26"/>
  <c r="J39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62" i="26" s="1"/>
  <c r="J20" i="26"/>
  <c r="J19" i="26"/>
  <c r="J18" i="26"/>
  <c r="J17" i="26"/>
  <c r="J16" i="26"/>
  <c r="J15" i="26"/>
  <c r="I70" i="26"/>
  <c r="J6" i="26"/>
  <c r="J12" i="26" s="1"/>
  <c r="J5" i="26"/>
  <c r="I10" i="28"/>
  <c r="I11" i="28"/>
  <c r="H11" i="28"/>
  <c r="H10" i="28"/>
  <c r="J6" i="28"/>
  <c r="J7" i="28"/>
  <c r="J11" i="28" s="1"/>
  <c r="J8" i="28"/>
  <c r="J5" i="28"/>
  <c r="J10" i="28" s="1"/>
  <c r="J13" i="26" l="1"/>
  <c r="H13" i="26"/>
  <c r="I80" i="26"/>
  <c r="J78" i="26"/>
  <c r="J80" i="26" s="1"/>
  <c r="I77" i="26"/>
  <c r="I71" i="26"/>
  <c r="I73" i="26" s="1"/>
  <c r="I74" i="26" s="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39" i="21"/>
  <c r="J38" i="21"/>
  <c r="J37" i="21"/>
  <c r="J25" i="21"/>
  <c r="J26" i="21"/>
  <c r="J31" i="21"/>
  <c r="J32" i="21"/>
  <c r="J33" i="21"/>
  <c r="J34" i="21"/>
  <c r="J35" i="21"/>
  <c r="J36" i="21"/>
  <c r="J27" i="21"/>
  <c r="J28" i="21"/>
  <c r="J29" i="21"/>
  <c r="J30" i="21"/>
  <c r="J21" i="21"/>
  <c r="J22" i="21"/>
  <c r="J24" i="21"/>
  <c r="J23" i="21"/>
  <c r="J20" i="21"/>
  <c r="J19" i="21"/>
  <c r="I7" i="21"/>
  <c r="I8" i="21"/>
  <c r="H8" i="21"/>
  <c r="H7" i="21"/>
  <c r="J12" i="21"/>
  <c r="J13" i="21"/>
  <c r="J14" i="21"/>
  <c r="J15" i="21"/>
  <c r="J16" i="21"/>
  <c r="J11" i="21"/>
  <c r="J6" i="21"/>
  <c r="J8" i="21" s="1"/>
  <c r="J5" i="21"/>
  <c r="J7" i="21" s="1"/>
  <c r="I81" i="26" l="1"/>
  <c r="J77" i="26"/>
  <c r="J81" i="26" s="1"/>
  <c r="J56" i="21"/>
  <c r="J55" i="21"/>
  <c r="I58" i="21"/>
  <c r="H58" i="21"/>
  <c r="J18" i="21" l="1"/>
  <c r="H53" i="21" l="1"/>
  <c r="I53" i="21" l="1"/>
  <c r="J14" i="28" l="1"/>
  <c r="I36" i="28"/>
  <c r="J36" i="28" s="1"/>
  <c r="H34" i="28"/>
  <c r="H35" i="28" s="1"/>
  <c r="J22" i="28"/>
  <c r="I22" i="28"/>
  <c r="H22" i="28"/>
  <c r="I19" i="28"/>
  <c r="I32" i="28" s="1"/>
  <c r="H19" i="28"/>
  <c r="J18" i="28"/>
  <c r="J17" i="28"/>
  <c r="J16" i="28"/>
  <c r="J15" i="28"/>
  <c r="J17" i="21"/>
  <c r="I33" i="28" l="1"/>
  <c r="J33" i="28" s="1"/>
  <c r="J19" i="28"/>
  <c r="I12" i="28"/>
  <c r="J12" i="28"/>
  <c r="I26" i="28"/>
  <c r="I25" i="28"/>
  <c r="I27" i="28" s="1"/>
  <c r="H12" i="28"/>
  <c r="I24" i="28"/>
  <c r="I31" i="28" s="1"/>
  <c r="I28" i="28" l="1"/>
  <c r="I34" i="28"/>
  <c r="J32" i="28"/>
  <c r="J34" i="28" s="1"/>
  <c r="J57" i="21"/>
  <c r="J58" i="21" s="1"/>
  <c r="I35" i="28" l="1"/>
  <c r="J31" i="28"/>
  <c r="J35" i="28" s="1"/>
  <c r="I9" i="21"/>
  <c r="I60" i="21" l="1"/>
  <c r="H70" i="21" l="1"/>
  <c r="H71" i="21" s="1"/>
  <c r="I62" i="21" l="1"/>
  <c r="J53" i="21" l="1"/>
  <c r="J9" i="21"/>
  <c r="I69" i="21"/>
  <c r="J69" i="21" s="1"/>
  <c r="I61" i="21" l="1"/>
  <c r="I63" i="21" s="1"/>
  <c r="I64" i="21" s="1"/>
  <c r="I68" i="21"/>
  <c r="I67" i="21"/>
  <c r="I72" i="21" l="1"/>
  <c r="J72" i="21" s="1"/>
  <c r="J68" i="21"/>
  <c r="J70" i="21" s="1"/>
  <c r="I70" i="21"/>
  <c r="I71" i="21" s="1"/>
  <c r="J67" i="21"/>
  <c r="J71" i="21" l="1"/>
  <c r="H9" i="21"/>
</calcChain>
</file>

<file path=xl/sharedStrings.xml><?xml version="1.0" encoding="utf-8"?>
<sst xmlns="http://schemas.openxmlformats.org/spreadsheetml/2006/main" count="389" uniqueCount="144">
  <si>
    <t>Poř.</t>
  </si>
  <si>
    <t>§</t>
  </si>
  <si>
    <t>Položka</t>
  </si>
  <si>
    <t>Organizace</t>
  </si>
  <si>
    <t xml:space="preserve">Platný </t>
  </si>
  <si>
    <t>Nový</t>
  </si>
  <si>
    <t>čís.</t>
  </si>
  <si>
    <t>rozpočet</t>
  </si>
  <si>
    <t>1.</t>
  </si>
  <si>
    <t>Příjmy celkem</t>
  </si>
  <si>
    <t>Text</t>
  </si>
  <si>
    <t>2.</t>
  </si>
  <si>
    <t>RO</t>
  </si>
  <si>
    <t>Příjmy</t>
  </si>
  <si>
    <t>Výdaje celkem</t>
  </si>
  <si>
    <t>Investice</t>
  </si>
  <si>
    <t>P-V-I</t>
  </si>
  <si>
    <t>Běžné výdaje</t>
  </si>
  <si>
    <t>Příjmy - výdaje</t>
  </si>
  <si>
    <t>Účel.</t>
  </si>
  <si>
    <t>znak</t>
  </si>
  <si>
    <t>B) Změny v běžných výdajích</t>
  </si>
  <si>
    <t>Výdaje saldo</t>
  </si>
  <si>
    <t>Investice saldo</t>
  </si>
  <si>
    <t>Příloha  č. 1</t>
  </si>
  <si>
    <t>Celkové výdaje (běžné+investice)</t>
  </si>
  <si>
    <t>Celkové výdaje (BV+inv)</t>
  </si>
  <si>
    <t>Finance</t>
  </si>
  <si>
    <t>Platný rozpočet</t>
  </si>
  <si>
    <t xml:space="preserve"> Financování</t>
  </si>
  <si>
    <t>P= příjmy   V= výdaje   NZ= nově zařazeno do R2017</t>
  </si>
  <si>
    <t>C) Změny v investicích  - nejsou</t>
  </si>
  <si>
    <t>NZ</t>
  </si>
  <si>
    <t xml:space="preserve">A) Změny příjmů a jejich použití </t>
  </si>
  <si>
    <t>3.</t>
  </si>
  <si>
    <t>4.</t>
  </si>
  <si>
    <t xml:space="preserve">C) Změny v investicích  </t>
  </si>
  <si>
    <t>Financování</t>
  </si>
  <si>
    <t>6.</t>
  </si>
  <si>
    <t>Otrokovice 23.8.2017</t>
  </si>
  <si>
    <t xml:space="preserve">Rozpočtové opatření č.11/2017 - změna schváleného rozpočtu roku 2017 - Září  (údaje v tis. Kč) DODATEK Č. 1 </t>
  </si>
  <si>
    <t>Rekapitulace Rozpočtového opatření č.11  DODATEK Č.1</t>
  </si>
  <si>
    <t>Otrokovice 27.9.2017</t>
  </si>
  <si>
    <t>Rekapitulace celkového rozpočtu města na rok 2017 včetně RO č.11</t>
  </si>
  <si>
    <t>29008</t>
  </si>
  <si>
    <r>
      <t xml:space="preserve">Neinv.účel.dot.MZČR na výkon Odb.lesního hospodáře ve 2.Q.17 25.217 Kč           </t>
    </r>
    <r>
      <rPr>
        <b/>
        <sz val="10"/>
        <rFont val="Arial CE"/>
        <charset val="238"/>
      </rPr>
      <t>P</t>
    </r>
  </si>
  <si>
    <r>
      <t xml:space="preserve">Výdaje na výkon funkce Odborného lesního hospodáře ve 2.Q.17                           </t>
    </r>
    <r>
      <rPr>
        <b/>
        <sz val="10"/>
        <rFont val="Arial CE"/>
        <charset val="238"/>
      </rPr>
      <t>V</t>
    </r>
  </si>
  <si>
    <t xml:space="preserve">Rozpočtové opatření č.11/2017 - změna schváleného rozpočtu roku 2017 - Září  (údaje v tis. Kč) </t>
  </si>
  <si>
    <t>č.11</t>
  </si>
  <si>
    <t>PROV-ZMO- výdaje na cestovné zvýšení</t>
  </si>
  <si>
    <t>PROV-ZMO- nákup Drobného majetku zvýšení</t>
  </si>
  <si>
    <t>PROV-ZMO- výdaje na nákup PHM snížení</t>
  </si>
  <si>
    <t>PROV-ZMO- výdaje na služby telekomunikací snížení</t>
  </si>
  <si>
    <t>PROV-ZMO- výdaje na ostatní platy snížení</t>
  </si>
  <si>
    <t>PROV-ZMO- výdaje na ostatní pojistné snížení</t>
  </si>
  <si>
    <t>SOC-Pilot.ověření soc.bydlení-služby peněžních ústavů zvýšení</t>
  </si>
  <si>
    <t>SOC-Pilot.ověření soc.bydlení-nákup DDHM snížení</t>
  </si>
  <si>
    <t>0407</t>
  </si>
  <si>
    <t>Rekapitulace Rozpočtového opatření č.11</t>
  </si>
  <si>
    <t>0401</t>
  </si>
  <si>
    <t>0516</t>
  </si>
  <si>
    <t>SOC- prostředky na dotace do soc. služeb snížení</t>
  </si>
  <si>
    <r>
      <t>SOC- Tísňové volání - DHDM -</t>
    </r>
    <r>
      <rPr>
        <sz val="10"/>
        <rFont val="Arial CE"/>
        <charset val="238"/>
      </rPr>
      <t xml:space="preserve"> nákup dalších tlačítek tísňového volání</t>
    </r>
  </si>
  <si>
    <t>0328</t>
  </si>
  <si>
    <t>0404</t>
  </si>
  <si>
    <t>0403</t>
  </si>
  <si>
    <t>0445</t>
  </si>
  <si>
    <t>SOC-výkon pěst.péče-platy zaměstnanců v pracovním poměru zvýšení</t>
  </si>
  <si>
    <t>SOC-výkon pěst.péče-ostatní osobní výdaje, přesun na platy</t>
  </si>
  <si>
    <t>SOC-KD Trávníky-nájemné snížení</t>
  </si>
  <si>
    <t xml:space="preserve">SOC-KD Trávníky nákup ostatních služe zvýšení </t>
  </si>
  <si>
    <t xml:space="preserve">SOC- KPSS realizace projektových záměrů-nákup ostatních služeb snížení </t>
  </si>
  <si>
    <t>SOC-KPSS realizace proj.záměrů-nákup materiálu j.n. zvýšení</t>
  </si>
  <si>
    <t>SOC-SPOD-náhrady mezd v době nemoci, zvýšení</t>
  </si>
  <si>
    <r>
      <t xml:space="preserve">SOC-SPOD-studená voda - </t>
    </r>
    <r>
      <rPr>
        <sz val="9"/>
        <rFont val="Arial"/>
        <family val="2"/>
        <charset val="238"/>
      </rPr>
      <t>zvýšení</t>
    </r>
  </si>
  <si>
    <r>
      <t xml:space="preserve">SOC-SPOD-teplo - </t>
    </r>
    <r>
      <rPr>
        <sz val="9"/>
        <rFont val="Arial"/>
        <family val="2"/>
        <charset val="238"/>
      </rPr>
      <t>zvýšení</t>
    </r>
  </si>
  <si>
    <r>
      <t xml:space="preserve">SOC-SPOD-elektrická energie - </t>
    </r>
    <r>
      <rPr>
        <sz val="9"/>
        <rFont val="Arial"/>
        <family val="2"/>
        <charset val="238"/>
      </rPr>
      <t>zvýšení</t>
    </r>
  </si>
  <si>
    <t>SOC-SPOD-ostatní osobní výdaje, snížení</t>
  </si>
  <si>
    <t>5.</t>
  </si>
  <si>
    <t>7.</t>
  </si>
  <si>
    <t>SOC-SPOD-knihy, učební pomůcky, tisk- snížení</t>
  </si>
  <si>
    <t>SOC-SPOD-drobný hmotný dlouhodobý majetek, snížení</t>
  </si>
  <si>
    <t>SOC-SPOD-pohonné hmoty a maziva, snížení</t>
  </si>
  <si>
    <t>SOC-SPOD-služby školení a vzdělávání, snížení</t>
  </si>
  <si>
    <t>SOC-SPOD-cestovné, snížení</t>
  </si>
  <si>
    <t>6277</t>
  </si>
  <si>
    <t>OŠK- Projekt MAP vzdělávání-nákup materiálu snížení</t>
  </si>
  <si>
    <t>OŠK- Projekt MAP vzdělávání-knihy, učební pomůcky zvýšení</t>
  </si>
  <si>
    <t>OŠK-20.výr.povodní-pohoštění zvýšení</t>
  </si>
  <si>
    <t>7261</t>
  </si>
  <si>
    <t>OŠK-20.výr.povodní-nákup ostatních služeb snížení</t>
  </si>
  <si>
    <t>OŠK- Cyklojízda Dubnica, pohoštění jezdců a hostů zvýšení</t>
  </si>
  <si>
    <t>6288</t>
  </si>
  <si>
    <t>OŠK-Setkání psychologů ZŠ-nákup ostatních služeb zvýšení</t>
  </si>
  <si>
    <t>5203</t>
  </si>
  <si>
    <t>OŠK-Setkání psychologů ZŠ-nájemné snížení</t>
  </si>
  <si>
    <t>OŠK- Záštita starosty zvýšení</t>
  </si>
  <si>
    <t>1244</t>
  </si>
  <si>
    <t>1245</t>
  </si>
  <si>
    <t>OŠK- Záštita místostarosty zvýšení</t>
  </si>
  <si>
    <t>0518</t>
  </si>
  <si>
    <t>OŠK- Porady ředitelů, školení a vzdělávání, lektoři zvýšení</t>
  </si>
  <si>
    <t>OŠK- Městský školní parlament, pohoštění, snížení</t>
  </si>
  <si>
    <t>8.</t>
  </si>
  <si>
    <t>9.</t>
  </si>
  <si>
    <t>10.</t>
  </si>
  <si>
    <t>11.</t>
  </si>
  <si>
    <t>12.</t>
  </si>
  <si>
    <t>13.</t>
  </si>
  <si>
    <t>ORM- Projektová příprava 2017-18-geodetické služby, rady a průzkumy zvýšení</t>
  </si>
  <si>
    <t>0128</t>
  </si>
  <si>
    <t>ORM- Projektová příprava 2017-18-inženýrská činnost zvýšení</t>
  </si>
  <si>
    <t>ORM- Projektová příprava 2017-18-přesun v rámci org. na pol.5166 a 5169</t>
  </si>
  <si>
    <t>ORM- Zlepšení tepel.tech.vlastností MŠ Hlavní č.1159, zvýšení</t>
  </si>
  <si>
    <t>ORM- Zlepšení tepel.tech.vlastností DDM Sluníčko, snížení</t>
  </si>
  <si>
    <t>7251</t>
  </si>
  <si>
    <t>14.</t>
  </si>
  <si>
    <t>0363</t>
  </si>
  <si>
    <r>
      <t xml:space="preserve">OŠK-Kulturní komise- dotace do kultury, přesun GO  </t>
    </r>
    <r>
      <rPr>
        <b/>
        <sz val="10"/>
        <rFont val="Arial"/>
        <family val="2"/>
        <charset val="238"/>
      </rPr>
      <t>RMO xxx/09/17</t>
    </r>
  </si>
  <si>
    <t>OŠK-Kulturní komise- prostředky na dotace do kultury, snížení</t>
  </si>
  <si>
    <t>OŠK-Neinv.dot.Gymnazium Otrokovice-60. výr.Divadlo a 50. výr.Pěveckého sboru</t>
  </si>
  <si>
    <r>
      <t xml:space="preserve">Neinv.dot.MŠMT-OP Výzkum,vývoj, vzdělávání-ZŠ Trávníky CZ .02.03.68/0005781   </t>
    </r>
    <r>
      <rPr>
        <b/>
        <sz val="10"/>
        <rFont val="Arial"/>
        <family val="2"/>
        <charset val="238"/>
      </rPr>
      <t>P</t>
    </r>
  </si>
  <si>
    <r>
      <t xml:space="preserve">Neinv.dot.MŠMT-OP Výzkum,vývoj, vzdělávání-ZŠ Trávníky CZ .02.03.68/0005781 </t>
    </r>
    <r>
      <rPr>
        <b/>
        <sz val="10"/>
        <rFont val="Arial"/>
        <family val="2"/>
        <charset val="238"/>
      </rPr>
      <t xml:space="preserve">  P</t>
    </r>
  </si>
  <si>
    <t>0359</t>
  </si>
  <si>
    <t>15.</t>
  </si>
  <si>
    <t>DDM Sluníčko- SNTE- výměna osvětlení chodby- oprava položky rozp.skladby</t>
  </si>
  <si>
    <t>0612</t>
  </si>
  <si>
    <t>DDM Sluníčko- SNTE- výměna osvětlení chodby</t>
  </si>
  <si>
    <t>0730</t>
  </si>
  <si>
    <t>16.</t>
  </si>
  <si>
    <t>0517</t>
  </si>
  <si>
    <t>Prostředky RMO pro sport, rezerva- přesun TJ Jiskra nákup lodě ZMO 249/09/17</t>
  </si>
  <si>
    <t>17.</t>
  </si>
  <si>
    <t>Záštita místostarosty, přesun na TJ Sokol Tečovice</t>
  </si>
  <si>
    <t>0795</t>
  </si>
  <si>
    <r>
      <t xml:space="preserve">Fin.dar TJ Sokol Tečovice z.s.-Zimní fotbalový turnaj mužů </t>
    </r>
    <r>
      <rPr>
        <b/>
        <sz val="10"/>
        <rFont val="Arial CE"/>
        <charset val="238"/>
      </rPr>
      <t>RMO xxx/09/17</t>
    </r>
  </si>
  <si>
    <t>Inv.dot.TJ Jiskra na nákup závodní lodě ZMO 249/09/17</t>
  </si>
  <si>
    <r>
      <t xml:space="preserve">Neinv.přísp. ZŠ TGM-OP Výzkum,vývoj, vzdělávání CZ.02.03.68/0005515              </t>
    </r>
    <r>
      <rPr>
        <b/>
        <sz val="10"/>
        <rFont val="Arial"/>
        <family val="2"/>
        <charset val="238"/>
      </rPr>
      <t xml:space="preserve"> V</t>
    </r>
    <r>
      <rPr>
        <sz val="10"/>
        <rFont val="Arial"/>
        <family val="2"/>
        <charset val="238"/>
      </rPr>
      <t xml:space="preserve">          </t>
    </r>
  </si>
  <si>
    <r>
      <t xml:space="preserve">Neinv.přísp. ZŠ TGM-OP Výzkum,vývoj, vzdělávání CZ.02.03.68/0005515               </t>
    </r>
    <r>
      <rPr>
        <b/>
        <sz val="10"/>
        <rFont val="Arial"/>
        <family val="2"/>
        <charset val="238"/>
      </rPr>
      <t xml:space="preserve">V </t>
    </r>
    <r>
      <rPr>
        <sz val="10"/>
        <rFont val="Arial"/>
        <family val="2"/>
        <charset val="238"/>
      </rPr>
      <t xml:space="preserve">         </t>
    </r>
  </si>
  <si>
    <t xml:space="preserve">SOC-KD Trávníky nákup ostatních služeb zvýšení </t>
  </si>
  <si>
    <r>
      <t xml:space="preserve">OŠK-Kulturní komise- dotace do kultury, přesun GO  </t>
    </r>
    <r>
      <rPr>
        <b/>
        <sz val="10"/>
        <rFont val="Arial"/>
        <family val="2"/>
        <charset val="238"/>
      </rPr>
      <t>RMO 504/09/17</t>
    </r>
  </si>
  <si>
    <r>
      <t xml:space="preserve">Fin.dar TJ Sokol Tečovice z.s.-Zimní fotbalový turnaj mužů </t>
    </r>
    <r>
      <rPr>
        <b/>
        <sz val="10"/>
        <rFont val="Arial CE"/>
        <charset val="238"/>
      </rPr>
      <t>RMO 505/09/17</t>
    </r>
  </si>
  <si>
    <t xml:space="preserve">Rozpočtové opatření č. 11/2017 - změna schváleného rozpočtu roku 2017 - Září  (údaje v tis. Kč) </t>
  </si>
  <si>
    <t>Příloha usnesení č. RMO/509/09/17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</si>
</sst>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9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1" fillId="0" borderId="0"/>
    <xf numFmtId="0" fontId="21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4" fontId="20" fillId="0" borderId="11" xfId="0" applyNumberFormat="1" applyFont="1" applyFill="1" applyBorder="1"/>
    <xf numFmtId="0" fontId="20" fillId="25" borderId="11" xfId="0" applyFont="1" applyFill="1" applyBorder="1" applyAlignment="1">
      <alignment horizontal="center"/>
    </xf>
    <xf numFmtId="0" fontId="20" fillId="25" borderId="11" xfId="0" applyFont="1" applyFill="1" applyBorder="1"/>
    <xf numFmtId="0" fontId="22" fillId="0" borderId="0" xfId="0" applyFont="1"/>
    <xf numFmtId="0" fontId="20" fillId="0" borderId="0" xfId="0" applyFont="1"/>
    <xf numFmtId="0" fontId="22" fillId="24" borderId="1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10" xfId="0" applyFont="1" applyBorder="1"/>
    <xf numFmtId="0" fontId="20" fillId="0" borderId="0" xfId="0" applyFont="1" applyBorder="1"/>
    <xf numFmtId="4" fontId="20" fillId="0" borderId="12" xfId="0" applyNumberFormat="1" applyFont="1" applyBorder="1"/>
    <xf numFmtId="4" fontId="20" fillId="0" borderId="0" xfId="0" applyNumberFormat="1" applyFont="1" applyBorder="1"/>
    <xf numFmtId="0" fontId="20" fillId="0" borderId="0" xfId="0" applyFont="1" applyBorder="1" applyAlignment="1">
      <alignment horizontal="right"/>
    </xf>
    <xf numFmtId="0" fontId="20" fillId="25" borderId="0" xfId="0" applyFont="1" applyFill="1" applyBorder="1"/>
    <xf numFmtId="0" fontId="20" fillId="25" borderId="0" xfId="0" applyFont="1" applyFill="1" applyBorder="1" applyAlignment="1">
      <alignment horizontal="right"/>
    </xf>
    <xf numFmtId="0" fontId="22" fillId="0" borderId="13" xfId="0" applyFont="1" applyBorder="1" applyAlignment="1">
      <alignment horizontal="left"/>
    </xf>
    <xf numFmtId="0" fontId="20" fillId="0" borderId="11" xfId="0" applyFont="1" applyBorder="1"/>
    <xf numFmtId="4" fontId="20" fillId="25" borderId="15" xfId="0" applyNumberFormat="1" applyFont="1" applyFill="1" applyBorder="1" applyAlignment="1">
      <alignment horizontal="right"/>
    </xf>
    <xf numFmtId="0" fontId="20" fillId="25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" fontId="20" fillId="0" borderId="11" xfId="0" applyNumberFormat="1" applyFont="1" applyBorder="1"/>
    <xf numFmtId="4" fontId="22" fillId="0" borderId="11" xfId="0" applyNumberFormat="1" applyFont="1" applyBorder="1"/>
    <xf numFmtId="4" fontId="22" fillId="25" borderId="15" xfId="0" applyNumberFormat="1" applyFont="1" applyFill="1" applyBorder="1" applyAlignment="1">
      <alignment horizontal="right"/>
    </xf>
    <xf numFmtId="0" fontId="22" fillId="0" borderId="0" xfId="0" applyFont="1" applyBorder="1"/>
    <xf numFmtId="0" fontId="22" fillId="0" borderId="12" xfId="0" applyFont="1" applyBorder="1"/>
    <xf numFmtId="4" fontId="22" fillId="0" borderId="12" xfId="0" applyNumberFormat="1" applyFont="1" applyBorder="1"/>
    <xf numFmtId="49" fontId="22" fillId="25" borderId="11" xfId="0" applyNumberFormat="1" applyFont="1" applyFill="1" applyBorder="1" applyAlignment="1">
      <alignment horizontal="right"/>
    </xf>
    <xf numFmtId="0" fontId="24" fillId="0" borderId="0" xfId="0" applyFont="1"/>
    <xf numFmtId="0" fontId="0" fillId="0" borderId="11" xfId="0" applyBorder="1" applyAlignment="1">
      <alignment horizontal="right"/>
    </xf>
    <xf numFmtId="0" fontId="20" fillId="0" borderId="14" xfId="0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left"/>
    </xf>
    <xf numFmtId="49" fontId="20" fillId="25" borderId="0" xfId="0" applyNumberFormat="1" applyFont="1" applyFill="1" applyBorder="1" applyAlignment="1">
      <alignment horizontal="center"/>
    </xf>
    <xf numFmtId="0" fontId="22" fillId="25" borderId="13" xfId="0" applyFont="1" applyFill="1" applyBorder="1" applyAlignment="1">
      <alignment horizontal="left"/>
    </xf>
    <xf numFmtId="49" fontId="20" fillId="25" borderId="12" xfId="0" applyNumberFormat="1" applyFont="1" applyFill="1" applyBorder="1" applyAlignment="1">
      <alignment horizontal="center"/>
    </xf>
    <xf numFmtId="4" fontId="20" fillId="25" borderId="12" xfId="0" applyNumberFormat="1" applyFont="1" applyFill="1" applyBorder="1" applyAlignment="1">
      <alignment horizontal="right"/>
    </xf>
    <xf numFmtId="0" fontId="22" fillId="25" borderId="0" xfId="0" applyFont="1" applyFill="1" applyBorder="1" applyAlignment="1">
      <alignment horizontal="left"/>
    </xf>
    <xf numFmtId="0" fontId="22" fillId="25" borderId="13" xfId="0" applyFont="1" applyFill="1" applyBorder="1"/>
    <xf numFmtId="0" fontId="22" fillId="25" borderId="12" xfId="0" applyFont="1" applyFill="1" applyBorder="1"/>
    <xf numFmtId="4" fontId="22" fillId="25" borderId="12" xfId="0" applyNumberFormat="1" applyFont="1" applyFill="1" applyBorder="1"/>
    <xf numFmtId="49" fontId="20" fillId="25" borderId="11" xfId="0" applyNumberFormat="1" applyFont="1" applyFill="1" applyBorder="1" applyAlignment="1">
      <alignment horizontal="center"/>
    </xf>
    <xf numFmtId="4" fontId="20" fillId="25" borderId="12" xfId="0" applyNumberFormat="1" applyFont="1" applyFill="1" applyBorder="1"/>
    <xf numFmtId="4" fontId="22" fillId="25" borderId="12" xfId="0" applyNumberFormat="1" applyFont="1" applyFill="1" applyBorder="1" applyAlignment="1">
      <alignment horizontal="right"/>
    </xf>
    <xf numFmtId="14" fontId="20" fillId="0" borderId="0" xfId="0" applyNumberFormat="1" applyFont="1"/>
    <xf numFmtId="49" fontId="0" fillId="0" borderId="11" xfId="0" applyNumberFormat="1" applyBorder="1" applyAlignment="1">
      <alignment horizontal="center"/>
    </xf>
    <xf numFmtId="0" fontId="20" fillId="0" borderId="17" xfId="0" applyFont="1" applyBorder="1"/>
    <xf numFmtId="0" fontId="22" fillId="0" borderId="17" xfId="0" applyFont="1" applyBorder="1"/>
    <xf numFmtId="4" fontId="20" fillId="0" borderId="16" xfId="0" applyNumberFormat="1" applyFont="1" applyBorder="1"/>
    <xf numFmtId="4" fontId="22" fillId="0" borderId="16" xfId="0" applyNumberFormat="1" applyFont="1" applyBorder="1"/>
    <xf numFmtId="4" fontId="22" fillId="26" borderId="16" xfId="44" applyNumberFormat="1" applyFont="1" applyFill="1" applyBorder="1" applyAlignment="1" applyProtection="1"/>
    <xf numFmtId="4" fontId="20" fillId="26" borderId="16" xfId="44" applyNumberFormat="1" applyFont="1" applyFill="1" applyBorder="1" applyAlignment="1" applyProtection="1"/>
    <xf numFmtId="0" fontId="20" fillId="0" borderId="19" xfId="0" applyFont="1" applyBorder="1"/>
    <xf numFmtId="0" fontId="20" fillId="0" borderId="18" xfId="0" applyFont="1" applyBorder="1"/>
    <xf numFmtId="0" fontId="20" fillId="0" borderId="20" xfId="0" applyFont="1" applyBorder="1"/>
    <xf numFmtId="0" fontId="20" fillId="0" borderId="16" xfId="0" applyFont="1" applyBorder="1"/>
    <xf numFmtId="0" fontId="22" fillId="0" borderId="10" xfId="0" applyFont="1" applyBorder="1"/>
    <xf numFmtId="0" fontId="22" fillId="0" borderId="20" xfId="0" applyFont="1" applyBorder="1"/>
    <xf numFmtId="0" fontId="20" fillId="0" borderId="21" xfId="0" applyFont="1" applyBorder="1"/>
    <xf numFmtId="0" fontId="20" fillId="0" borderId="22" xfId="0" applyFont="1" applyBorder="1"/>
    <xf numFmtId="4" fontId="22" fillId="0" borderId="21" xfId="0" applyNumberFormat="1" applyFont="1" applyBorder="1"/>
    <xf numFmtId="0" fontId="20" fillId="25" borderId="13" xfId="0" applyFont="1" applyFill="1" applyBorder="1" applyAlignment="1">
      <alignment horizontal="right"/>
    </xf>
    <xf numFmtId="0" fontId="20" fillId="25" borderId="11" xfId="0" applyFont="1" applyFill="1" applyBorder="1" applyAlignment="1">
      <alignment horizontal="right"/>
    </xf>
    <xf numFmtId="4" fontId="20" fillId="25" borderId="11" xfId="0" applyNumberFormat="1" applyFont="1" applyFill="1" applyBorder="1" applyAlignment="1">
      <alignment horizontal="right"/>
    </xf>
    <xf numFmtId="4" fontId="22" fillId="25" borderId="11" xfId="0" applyNumberFormat="1" applyFont="1" applyFill="1" applyBorder="1" applyAlignment="1">
      <alignment horizontal="right"/>
    </xf>
    <xf numFmtId="0" fontId="20" fillId="25" borderId="22" xfId="0" applyFont="1" applyFill="1" applyBorder="1" applyAlignment="1">
      <alignment horizontal="right"/>
    </xf>
    <xf numFmtId="49" fontId="20" fillId="25" borderId="19" xfId="0" applyNumberFormat="1" applyFont="1" applyFill="1" applyBorder="1" applyAlignment="1">
      <alignment horizontal="right"/>
    </xf>
    <xf numFmtId="4" fontId="20" fillId="25" borderId="16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4" fontId="20" fillId="25" borderId="11" xfId="0" applyNumberFormat="1" applyFont="1" applyFill="1" applyBorder="1"/>
    <xf numFmtId="0" fontId="22" fillId="0" borderId="17" xfId="0" applyFont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2" fillId="0" borderId="11" xfId="0" applyFont="1" applyBorder="1"/>
    <xf numFmtId="4" fontId="20" fillId="25" borderId="23" xfId="0" applyNumberFormat="1" applyFont="1" applyFill="1" applyBorder="1" applyAlignment="1">
      <alignment horizontal="right"/>
    </xf>
    <xf numFmtId="0" fontId="20" fillId="0" borderId="23" xfId="0" applyFont="1" applyFill="1" applyBorder="1" applyAlignment="1">
      <alignment horizontal="center" vertical="center"/>
    </xf>
    <xf numFmtId="2" fontId="20" fillId="0" borderId="11" xfId="0" applyNumberFormat="1" applyFont="1" applyBorder="1"/>
    <xf numFmtId="0" fontId="20" fillId="0" borderId="15" xfId="0" applyFont="1" applyBorder="1"/>
    <xf numFmtId="49" fontId="22" fillId="25" borderId="15" xfId="0" applyNumberFormat="1" applyFont="1" applyFill="1" applyBorder="1" applyAlignment="1">
      <alignment horizontal="right"/>
    </xf>
    <xf numFmtId="0" fontId="20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0" fillId="25" borderId="16" xfId="0" applyFont="1" applyFill="1" applyBorder="1"/>
    <xf numFmtId="4" fontId="22" fillId="25" borderId="11" xfId="0" applyNumberFormat="1" applyFont="1" applyFill="1" applyBorder="1"/>
    <xf numFmtId="0" fontId="25" fillId="27" borderId="11" xfId="0" applyFont="1" applyFill="1" applyBorder="1" applyAlignment="1">
      <alignment horizontal="left"/>
    </xf>
    <xf numFmtId="49" fontId="22" fillId="27" borderId="11" xfId="0" applyNumberFormat="1" applyFont="1" applyFill="1" applyBorder="1" applyAlignment="1">
      <alignment horizontal="center"/>
    </xf>
    <xf numFmtId="49" fontId="20" fillId="27" borderId="11" xfId="0" applyNumberFormat="1" applyFont="1" applyFill="1" applyBorder="1" applyAlignment="1">
      <alignment horizontal="center"/>
    </xf>
    <xf numFmtId="0" fontId="20" fillId="27" borderId="11" xfId="0" applyFont="1" applyFill="1" applyBorder="1" applyAlignment="1">
      <alignment horizontal="center"/>
    </xf>
    <xf numFmtId="49" fontId="0" fillId="27" borderId="11" xfId="0" applyNumberFormat="1" applyFill="1" applyBorder="1" applyAlignment="1">
      <alignment horizontal="center"/>
    </xf>
    <xf numFmtId="4" fontId="20" fillId="27" borderId="11" xfId="0" applyNumberFormat="1" applyFont="1" applyFill="1" applyBorder="1" applyAlignment="1">
      <alignment horizontal="right"/>
    </xf>
    <xf numFmtId="4" fontId="22" fillId="27" borderId="11" xfId="0" applyNumberFormat="1" applyFont="1" applyFill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20" fillId="0" borderId="11" xfId="0" applyFont="1" applyBorder="1"/>
    <xf numFmtId="2" fontId="0" fillId="0" borderId="15" xfId="0" applyNumberForma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26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right"/>
    </xf>
    <xf numFmtId="2" fontId="26" fillId="0" borderId="12" xfId="0" applyNumberFormat="1" applyFont="1" applyBorder="1" applyAlignment="1">
      <alignment horizontal="right"/>
    </xf>
    <xf numFmtId="0" fontId="20" fillId="0" borderId="16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right"/>
    </xf>
    <xf numFmtId="2" fontId="26" fillId="0" borderId="12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right"/>
    </xf>
    <xf numFmtId="2" fontId="26" fillId="0" borderId="12" xfId="0" applyNumberFormat="1" applyFont="1" applyBorder="1" applyAlignment="1">
      <alignment horizontal="right"/>
    </xf>
    <xf numFmtId="0" fontId="20" fillId="0" borderId="11" xfId="0" applyFont="1" applyBorder="1"/>
    <xf numFmtId="0" fontId="20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right"/>
    </xf>
    <xf numFmtId="2" fontId="26" fillId="0" borderId="12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26" fillId="0" borderId="11" xfId="0" applyNumberFormat="1" applyFont="1" applyBorder="1" applyAlignment="1">
      <alignment horizontal="right"/>
    </xf>
    <xf numFmtId="0" fontId="20" fillId="25" borderId="14" xfId="0" applyFont="1" applyFill="1" applyBorder="1" applyAlignment="1">
      <alignment horizontal="center"/>
    </xf>
    <xf numFmtId="0" fontId="20" fillId="27" borderId="23" xfId="0" applyFont="1" applyFill="1" applyBorder="1" applyAlignment="1">
      <alignment horizontal="center"/>
    </xf>
    <xf numFmtId="0" fontId="22" fillId="27" borderId="15" xfId="0" applyFont="1" applyFill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4" fontId="20" fillId="0" borderId="18" xfId="0" applyNumberFormat="1" applyFont="1" applyBorder="1"/>
    <xf numFmtId="0" fontId="20" fillId="0" borderId="24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28" borderId="14" xfId="0" applyFont="1" applyFill="1" applyBorder="1" applyAlignment="1">
      <alignment horizontal="center"/>
    </xf>
    <xf numFmtId="0" fontId="20" fillId="28" borderId="11" xfId="0" applyFont="1" applyFill="1" applyBorder="1"/>
    <xf numFmtId="0" fontId="22" fillId="28" borderId="11" xfId="0" applyFont="1" applyFill="1" applyBorder="1" applyAlignment="1">
      <alignment horizontal="center"/>
    </xf>
    <xf numFmtId="0" fontId="20" fillId="28" borderId="11" xfId="0" applyFont="1" applyFill="1" applyBorder="1" applyAlignment="1">
      <alignment horizontal="center"/>
    </xf>
    <xf numFmtId="49" fontId="20" fillId="28" borderId="11" xfId="0" applyNumberFormat="1" applyFont="1" applyFill="1" applyBorder="1" applyAlignment="1">
      <alignment horizontal="center"/>
    </xf>
    <xf numFmtId="0" fontId="22" fillId="28" borderId="23" xfId="0" applyFont="1" applyFill="1" applyBorder="1" applyAlignment="1">
      <alignment horizontal="left"/>
    </xf>
    <xf numFmtId="0" fontId="22" fillId="28" borderId="15" xfId="0" applyFont="1" applyFill="1" applyBorder="1" applyAlignment="1">
      <alignment horizontal="left"/>
    </xf>
    <xf numFmtId="2" fontId="20" fillId="28" borderId="11" xfId="0" applyNumberFormat="1" applyFont="1" applyFill="1" applyBorder="1" applyAlignment="1">
      <alignment horizontal="right"/>
    </xf>
    <xf numFmtId="0" fontId="22" fillId="28" borderId="11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 vertical="center"/>
    </xf>
    <xf numFmtId="0" fontId="20" fillId="28" borderId="23" xfId="0" applyFont="1" applyFill="1" applyBorder="1" applyAlignment="1">
      <alignment horizontal="center"/>
    </xf>
    <xf numFmtId="0" fontId="25" fillId="28" borderId="11" xfId="0" applyFont="1" applyFill="1" applyBorder="1" applyAlignment="1">
      <alignment horizontal="left"/>
    </xf>
    <xf numFmtId="49" fontId="22" fillId="28" borderId="11" xfId="0" applyNumberFormat="1" applyFont="1" applyFill="1" applyBorder="1" applyAlignment="1">
      <alignment horizontal="center"/>
    </xf>
    <xf numFmtId="49" fontId="0" fillId="28" borderId="11" xfId="0" applyNumberFormat="1" applyFill="1" applyBorder="1" applyAlignment="1">
      <alignment horizontal="center"/>
    </xf>
    <xf numFmtId="4" fontId="20" fillId="28" borderId="11" xfId="0" applyNumberFormat="1" applyFont="1" applyFill="1" applyBorder="1" applyAlignment="1">
      <alignment horizontal="right"/>
    </xf>
    <xf numFmtId="4" fontId="22" fillId="28" borderId="11" xfId="0" applyNumberFormat="1" applyFont="1" applyFill="1" applyBorder="1" applyAlignment="1">
      <alignment horizontal="right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</cellXfs>
  <cellStyles count="45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44" builtinId="8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/>
    <cellStyle name="normální 3" xfId="43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54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pane ySplit="3" topLeftCell="A4" activePane="bottomLeft" state="frozen"/>
      <selection pane="bottomLeft" sqref="A1:XFD1048576"/>
    </sheetView>
  </sheetViews>
  <sheetFormatPr defaultColWidth="9.1796875" defaultRowHeight="12.5" x14ac:dyDescent="0.25"/>
  <cols>
    <col min="1" max="1" width="4.54296875" style="5" customWidth="1"/>
    <col min="2" max="2" width="71.1796875" style="5" customWidth="1"/>
    <col min="3" max="3" width="5.54296875" style="23" customWidth="1"/>
    <col min="4" max="4" width="10.1796875" style="23" customWidth="1"/>
    <col min="5" max="5" width="7.7265625" style="5" customWidth="1"/>
    <col min="6" max="6" width="10.1796875" style="5" customWidth="1"/>
    <col min="7" max="7" width="12.1796875" style="5" customWidth="1"/>
    <col min="8" max="8" width="13" style="5" customWidth="1"/>
    <col min="9" max="9" width="12.453125" style="5" customWidth="1"/>
    <col min="10" max="13" width="11.7265625" style="5" customWidth="1"/>
    <col min="14" max="16384" width="9.1796875" style="5"/>
  </cols>
  <sheetData>
    <row r="1" spans="1:10" ht="14" x14ac:dyDescent="0.3">
      <c r="A1" s="31" t="s">
        <v>47</v>
      </c>
      <c r="B1" s="4"/>
      <c r="C1" s="22"/>
      <c r="D1" s="22"/>
      <c r="H1" s="4" t="s">
        <v>24</v>
      </c>
      <c r="I1" s="4"/>
      <c r="J1" s="31"/>
    </row>
    <row r="2" spans="1:10" s="4" customFormat="1" ht="13" x14ac:dyDescent="0.3">
      <c r="A2" s="6" t="s">
        <v>0</v>
      </c>
      <c r="B2" s="156" t="s">
        <v>10</v>
      </c>
      <c r="C2" s="6"/>
      <c r="D2" s="6" t="s">
        <v>19</v>
      </c>
      <c r="E2" s="156" t="s">
        <v>1</v>
      </c>
      <c r="F2" s="156" t="s">
        <v>2</v>
      </c>
      <c r="G2" s="156" t="s">
        <v>3</v>
      </c>
      <c r="H2" s="6" t="s">
        <v>4</v>
      </c>
      <c r="I2" s="6" t="s">
        <v>12</v>
      </c>
      <c r="J2" s="6" t="s">
        <v>5</v>
      </c>
    </row>
    <row r="3" spans="1:10" s="4" customFormat="1" ht="13" x14ac:dyDescent="0.3">
      <c r="A3" s="7" t="s">
        <v>6</v>
      </c>
      <c r="B3" s="157"/>
      <c r="C3" s="7"/>
      <c r="D3" s="7" t="s">
        <v>20</v>
      </c>
      <c r="E3" s="157"/>
      <c r="F3" s="157"/>
      <c r="G3" s="157"/>
      <c r="H3" s="7" t="s">
        <v>7</v>
      </c>
      <c r="I3" s="7" t="s">
        <v>48</v>
      </c>
      <c r="J3" s="7" t="s">
        <v>7</v>
      </c>
    </row>
    <row r="4" spans="1:10" ht="13" x14ac:dyDescent="0.3">
      <c r="A4" s="75" t="s">
        <v>33</v>
      </c>
      <c r="B4" s="61"/>
      <c r="C4" s="76"/>
      <c r="D4" s="76"/>
      <c r="E4" s="76"/>
      <c r="F4" s="76"/>
      <c r="G4" s="76"/>
      <c r="H4" s="76"/>
      <c r="I4" s="77"/>
      <c r="J4" s="73"/>
    </row>
    <row r="5" spans="1:10" ht="13" customHeight="1" x14ac:dyDescent="0.3">
      <c r="A5" s="132" t="s">
        <v>8</v>
      </c>
      <c r="B5" s="91" t="s">
        <v>45</v>
      </c>
      <c r="C5" s="92" t="s">
        <v>32</v>
      </c>
      <c r="D5" s="93" t="s">
        <v>44</v>
      </c>
      <c r="E5" s="94"/>
      <c r="F5" s="94">
        <v>4116</v>
      </c>
      <c r="G5" s="95"/>
      <c r="H5" s="96">
        <v>50.29</v>
      </c>
      <c r="I5" s="97">
        <v>25.22</v>
      </c>
      <c r="J5" s="96">
        <f>H5+I5</f>
        <v>75.509999999999991</v>
      </c>
    </row>
    <row r="6" spans="1:10" ht="13" customHeight="1" x14ac:dyDescent="0.3">
      <c r="A6" s="133"/>
      <c r="B6" s="91" t="s">
        <v>46</v>
      </c>
      <c r="C6" s="92" t="s">
        <v>32</v>
      </c>
      <c r="D6" s="93" t="s">
        <v>44</v>
      </c>
      <c r="E6" s="94">
        <v>1036</v>
      </c>
      <c r="F6" s="94">
        <v>5213</v>
      </c>
      <c r="G6" s="95"/>
      <c r="H6" s="96">
        <v>50.29</v>
      </c>
      <c r="I6" s="97">
        <v>25.22</v>
      </c>
      <c r="J6" s="96">
        <f>H6+I6</f>
        <v>75.509999999999991</v>
      </c>
    </row>
    <row r="7" spans="1:10" s="10" customFormat="1" ht="13" x14ac:dyDescent="0.3">
      <c r="A7" s="34"/>
      <c r="B7" s="35"/>
      <c r="C7" s="36"/>
      <c r="D7" s="36"/>
      <c r="E7" s="16"/>
      <c r="F7" s="37" t="s">
        <v>9</v>
      </c>
      <c r="G7" s="38"/>
      <c r="H7" s="39">
        <f>H5</f>
        <v>50.29</v>
      </c>
      <c r="I7" s="46">
        <f t="shared" ref="I7:J7" si="0">I5</f>
        <v>25.22</v>
      </c>
      <c r="J7" s="39">
        <f t="shared" si="0"/>
        <v>75.509999999999991</v>
      </c>
    </row>
    <row r="8" spans="1:10" s="10" customFormat="1" ht="13" x14ac:dyDescent="0.3">
      <c r="A8" s="34"/>
      <c r="B8" s="40" t="s">
        <v>30</v>
      </c>
      <c r="C8" s="36"/>
      <c r="D8" s="36"/>
      <c r="E8" s="16"/>
      <c r="F8" s="37" t="s">
        <v>14</v>
      </c>
      <c r="G8" s="38"/>
      <c r="H8" s="39">
        <f>H6</f>
        <v>50.29</v>
      </c>
      <c r="I8" s="46">
        <f t="shared" ref="I8:J8" si="1">I6</f>
        <v>25.22</v>
      </c>
      <c r="J8" s="39">
        <f t="shared" si="1"/>
        <v>75.509999999999991</v>
      </c>
    </row>
    <row r="9" spans="1:10" ht="13" x14ac:dyDescent="0.3">
      <c r="A9" s="11"/>
      <c r="B9" s="16"/>
      <c r="C9" s="21"/>
      <c r="D9" s="21"/>
      <c r="E9" s="16"/>
      <c r="F9" s="41" t="s">
        <v>18</v>
      </c>
      <c r="G9" s="42"/>
      <c r="H9" s="45">
        <f t="shared" ref="H9:J9" si="2">H7-H8</f>
        <v>0</v>
      </c>
      <c r="I9" s="43">
        <f t="shared" si="2"/>
        <v>0</v>
      </c>
      <c r="J9" s="45">
        <f t="shared" si="2"/>
        <v>0</v>
      </c>
    </row>
    <row r="10" spans="1:10" ht="13" x14ac:dyDescent="0.3">
      <c r="A10" s="8" t="s">
        <v>21</v>
      </c>
      <c r="B10" s="12"/>
      <c r="C10" s="9"/>
      <c r="D10" s="9"/>
      <c r="E10" s="15"/>
      <c r="F10" s="12"/>
      <c r="G10" s="12"/>
      <c r="H10" s="14"/>
      <c r="I10" s="14"/>
      <c r="J10" s="81"/>
    </row>
    <row r="11" spans="1:10" ht="13" x14ac:dyDescent="0.3">
      <c r="A11" s="78" t="s">
        <v>8</v>
      </c>
      <c r="B11" s="19" t="s">
        <v>49</v>
      </c>
      <c r="C11" s="73"/>
      <c r="D11" s="19"/>
      <c r="E11" s="73">
        <v>6112</v>
      </c>
      <c r="F11" s="73">
        <v>5173</v>
      </c>
      <c r="G11" s="19"/>
      <c r="H11" s="24">
        <v>40</v>
      </c>
      <c r="I11" s="25">
        <v>40</v>
      </c>
      <c r="J11" s="66">
        <f>H11+I11</f>
        <v>80</v>
      </c>
    </row>
    <row r="12" spans="1:10" ht="13" x14ac:dyDescent="0.3">
      <c r="A12" s="134"/>
      <c r="B12" s="19" t="s">
        <v>50</v>
      </c>
      <c r="C12" s="73"/>
      <c r="D12" s="19"/>
      <c r="E12" s="73">
        <v>6112</v>
      </c>
      <c r="F12" s="73">
        <v>5137</v>
      </c>
      <c r="G12" s="19"/>
      <c r="H12" s="24">
        <v>16</v>
      </c>
      <c r="I12" s="25">
        <v>7</v>
      </c>
      <c r="J12" s="66">
        <f t="shared" ref="J12:J16" si="3">H12+I12</f>
        <v>23</v>
      </c>
    </row>
    <row r="13" spans="1:10" ht="13" x14ac:dyDescent="0.3">
      <c r="A13" s="134"/>
      <c r="B13" s="19" t="s">
        <v>51</v>
      </c>
      <c r="C13" s="73"/>
      <c r="D13" s="19"/>
      <c r="E13" s="73">
        <v>6112</v>
      </c>
      <c r="F13" s="73">
        <v>5156</v>
      </c>
      <c r="G13" s="19"/>
      <c r="H13" s="24">
        <v>30</v>
      </c>
      <c r="I13" s="25">
        <v>-10</v>
      </c>
      <c r="J13" s="66">
        <f t="shared" si="3"/>
        <v>20</v>
      </c>
    </row>
    <row r="14" spans="1:10" ht="13" x14ac:dyDescent="0.3">
      <c r="A14" s="134"/>
      <c r="B14" s="19" t="s">
        <v>52</v>
      </c>
      <c r="C14" s="73"/>
      <c r="D14" s="19"/>
      <c r="E14" s="73">
        <v>6112</v>
      </c>
      <c r="F14" s="73">
        <v>5162</v>
      </c>
      <c r="G14" s="19"/>
      <c r="H14" s="24">
        <v>30</v>
      </c>
      <c r="I14" s="25">
        <v>-10</v>
      </c>
      <c r="J14" s="66">
        <f t="shared" si="3"/>
        <v>20</v>
      </c>
    </row>
    <row r="15" spans="1:10" ht="13" x14ac:dyDescent="0.3">
      <c r="A15" s="134"/>
      <c r="B15" s="19" t="s">
        <v>53</v>
      </c>
      <c r="C15" s="73"/>
      <c r="D15" s="19"/>
      <c r="E15" s="73">
        <v>6112</v>
      </c>
      <c r="F15" s="73">
        <v>5019</v>
      </c>
      <c r="G15" s="19"/>
      <c r="H15" s="24">
        <v>100</v>
      </c>
      <c r="I15" s="25">
        <v>-20</v>
      </c>
      <c r="J15" s="66">
        <f t="shared" si="3"/>
        <v>80</v>
      </c>
    </row>
    <row r="16" spans="1:10" ht="13" x14ac:dyDescent="0.3">
      <c r="A16" s="135"/>
      <c r="B16" s="19" t="s">
        <v>54</v>
      </c>
      <c r="C16" s="73"/>
      <c r="D16" s="19"/>
      <c r="E16" s="73">
        <v>6112</v>
      </c>
      <c r="F16" s="73">
        <v>5039</v>
      </c>
      <c r="G16" s="19"/>
      <c r="H16" s="24">
        <v>36</v>
      </c>
      <c r="I16" s="25">
        <v>-7</v>
      </c>
      <c r="J16" s="66">
        <f t="shared" si="3"/>
        <v>29</v>
      </c>
    </row>
    <row r="17" spans="1:10" ht="13" x14ac:dyDescent="0.3">
      <c r="A17" s="78" t="s">
        <v>11</v>
      </c>
      <c r="B17" s="89" t="s">
        <v>55</v>
      </c>
      <c r="C17" s="72"/>
      <c r="D17" s="19"/>
      <c r="E17" s="2">
        <v>4359</v>
      </c>
      <c r="F17" s="2">
        <v>5163</v>
      </c>
      <c r="G17" s="44" t="s">
        <v>57</v>
      </c>
      <c r="H17" s="74">
        <v>0</v>
      </c>
      <c r="I17" s="90">
        <v>1</v>
      </c>
      <c r="J17" s="83">
        <f t="shared" ref="J17:J52" si="4">H17+I17</f>
        <v>1</v>
      </c>
    </row>
    <row r="18" spans="1:10" ht="13" x14ac:dyDescent="0.3">
      <c r="A18" s="86"/>
      <c r="B18" s="89" t="s">
        <v>56</v>
      </c>
      <c r="C18" s="72"/>
      <c r="D18" s="19"/>
      <c r="E18" s="2">
        <v>4359</v>
      </c>
      <c r="F18" s="2">
        <v>5137</v>
      </c>
      <c r="G18" s="44" t="s">
        <v>57</v>
      </c>
      <c r="H18" s="74">
        <v>131</v>
      </c>
      <c r="I18" s="90">
        <v>-1</v>
      </c>
      <c r="J18" s="83">
        <f t="shared" si="4"/>
        <v>130</v>
      </c>
    </row>
    <row r="19" spans="1:10" ht="13" x14ac:dyDescent="0.3">
      <c r="A19" s="98" t="s">
        <v>34</v>
      </c>
      <c r="B19" s="79" t="s">
        <v>62</v>
      </c>
      <c r="C19" s="73"/>
      <c r="D19" s="73"/>
      <c r="E19" s="88">
        <v>4399</v>
      </c>
      <c r="F19" s="88">
        <v>5137</v>
      </c>
      <c r="G19" s="105" t="s">
        <v>59</v>
      </c>
      <c r="H19" s="101">
        <v>0</v>
      </c>
      <c r="I19" s="102">
        <v>30</v>
      </c>
      <c r="J19" s="83">
        <f t="shared" si="4"/>
        <v>30</v>
      </c>
    </row>
    <row r="20" spans="1:10" ht="13" x14ac:dyDescent="0.3">
      <c r="A20" s="84"/>
      <c r="B20" s="100" t="s">
        <v>61</v>
      </c>
      <c r="C20" s="73"/>
      <c r="D20" s="73"/>
      <c r="E20" s="87">
        <v>4357</v>
      </c>
      <c r="F20" s="104">
        <v>5222</v>
      </c>
      <c r="G20" s="48" t="s">
        <v>60</v>
      </c>
      <c r="H20" s="99">
        <v>743.13</v>
      </c>
      <c r="I20" s="103">
        <v>-30</v>
      </c>
      <c r="J20" s="83">
        <f t="shared" si="4"/>
        <v>713.13</v>
      </c>
    </row>
    <row r="21" spans="1:10" ht="13" x14ac:dyDescent="0.3">
      <c r="A21" s="78" t="s">
        <v>35</v>
      </c>
      <c r="B21" s="123" t="s">
        <v>67</v>
      </c>
      <c r="C21" s="122"/>
      <c r="D21" s="122">
        <v>13010</v>
      </c>
      <c r="E21" s="112">
        <v>4339</v>
      </c>
      <c r="F21" s="113">
        <v>5011</v>
      </c>
      <c r="G21" s="114" t="s">
        <v>64</v>
      </c>
      <c r="H21" s="115">
        <v>372</v>
      </c>
      <c r="I21" s="116">
        <v>30</v>
      </c>
      <c r="J21" s="83">
        <f t="shared" si="4"/>
        <v>402</v>
      </c>
    </row>
    <row r="22" spans="1:10" ht="13" x14ac:dyDescent="0.3">
      <c r="A22" s="86"/>
      <c r="B22" s="123" t="s">
        <v>68</v>
      </c>
      <c r="C22" s="122"/>
      <c r="D22" s="122">
        <v>13010</v>
      </c>
      <c r="E22" s="112">
        <v>4339</v>
      </c>
      <c r="F22" s="113">
        <v>5021</v>
      </c>
      <c r="G22" s="114" t="s">
        <v>64</v>
      </c>
      <c r="H22" s="115">
        <v>104</v>
      </c>
      <c r="I22" s="116">
        <v>-30</v>
      </c>
      <c r="J22" s="83">
        <f t="shared" si="4"/>
        <v>74</v>
      </c>
    </row>
    <row r="23" spans="1:10" ht="13" x14ac:dyDescent="0.3">
      <c r="A23" s="78" t="s">
        <v>78</v>
      </c>
      <c r="B23" s="111" t="s">
        <v>70</v>
      </c>
      <c r="C23" s="73"/>
      <c r="D23" s="73"/>
      <c r="E23" s="106">
        <v>4379</v>
      </c>
      <c r="F23" s="107">
        <v>5169</v>
      </c>
      <c r="G23" s="108" t="s">
        <v>63</v>
      </c>
      <c r="H23" s="109">
        <v>35</v>
      </c>
      <c r="I23" s="110">
        <v>8</v>
      </c>
      <c r="J23" s="83">
        <f>H23+I23</f>
        <v>43</v>
      </c>
    </row>
    <row r="24" spans="1:10" ht="13" x14ac:dyDescent="0.3">
      <c r="A24" s="71"/>
      <c r="B24" s="111" t="s">
        <v>69</v>
      </c>
      <c r="C24" s="73"/>
      <c r="D24" s="73"/>
      <c r="E24" s="106">
        <v>4379</v>
      </c>
      <c r="F24" s="107">
        <v>5164</v>
      </c>
      <c r="G24" s="108" t="s">
        <v>63</v>
      </c>
      <c r="H24" s="109">
        <v>8</v>
      </c>
      <c r="I24" s="110">
        <v>-8</v>
      </c>
      <c r="J24" s="83">
        <f t="shared" si="4"/>
        <v>0</v>
      </c>
    </row>
    <row r="25" spans="1:10" ht="13" x14ac:dyDescent="0.3">
      <c r="A25" s="33" t="s">
        <v>38</v>
      </c>
      <c r="B25" s="58" t="s">
        <v>72</v>
      </c>
      <c r="C25" s="122"/>
      <c r="D25" s="122"/>
      <c r="E25" s="117">
        <v>4329</v>
      </c>
      <c r="F25" s="118">
        <v>5139</v>
      </c>
      <c r="G25" s="119" t="s">
        <v>65</v>
      </c>
      <c r="H25" s="120">
        <v>5</v>
      </c>
      <c r="I25" s="121">
        <v>5</v>
      </c>
      <c r="J25" s="83">
        <f t="shared" si="4"/>
        <v>10</v>
      </c>
    </row>
    <row r="26" spans="1:10" ht="13" x14ac:dyDescent="0.3">
      <c r="A26" s="71"/>
      <c r="B26" s="58" t="s">
        <v>71</v>
      </c>
      <c r="C26" s="122"/>
      <c r="D26" s="122"/>
      <c r="E26" s="117">
        <v>4379</v>
      </c>
      <c r="F26" s="118">
        <v>5169</v>
      </c>
      <c r="G26" s="126" t="s">
        <v>65</v>
      </c>
      <c r="H26" s="120">
        <v>33</v>
      </c>
      <c r="I26" s="121">
        <v>-5</v>
      </c>
      <c r="J26" s="83">
        <f t="shared" si="4"/>
        <v>28</v>
      </c>
    </row>
    <row r="27" spans="1:10" ht="13" x14ac:dyDescent="0.3">
      <c r="A27" s="33" t="s">
        <v>79</v>
      </c>
      <c r="B27" s="58" t="s">
        <v>73</v>
      </c>
      <c r="C27" s="122"/>
      <c r="D27" s="122">
        <v>13011</v>
      </c>
      <c r="E27" s="124">
        <v>4329</v>
      </c>
      <c r="F27" s="125">
        <v>5424</v>
      </c>
      <c r="G27" s="126" t="s">
        <v>66</v>
      </c>
      <c r="H27" s="127">
        <v>8</v>
      </c>
      <c r="I27" s="128">
        <v>2</v>
      </c>
      <c r="J27" s="83">
        <f>H27+I27</f>
        <v>10</v>
      </c>
    </row>
    <row r="28" spans="1:10" ht="13" x14ac:dyDescent="0.3">
      <c r="A28" s="82"/>
      <c r="B28" s="58" t="s">
        <v>74</v>
      </c>
      <c r="C28" s="122"/>
      <c r="D28" s="122">
        <v>13011</v>
      </c>
      <c r="E28" s="124">
        <v>4329</v>
      </c>
      <c r="F28" s="125">
        <v>5151</v>
      </c>
      <c r="G28" s="126" t="s">
        <v>66</v>
      </c>
      <c r="H28" s="127">
        <v>0</v>
      </c>
      <c r="I28" s="128">
        <v>9</v>
      </c>
      <c r="J28" s="83">
        <f>H28+I28</f>
        <v>9</v>
      </c>
    </row>
    <row r="29" spans="1:10" ht="13" x14ac:dyDescent="0.3">
      <c r="A29" s="82"/>
      <c r="B29" s="58" t="s">
        <v>75</v>
      </c>
      <c r="C29" s="122"/>
      <c r="D29" s="122">
        <v>13011</v>
      </c>
      <c r="E29" s="124">
        <v>4329</v>
      </c>
      <c r="F29" s="125">
        <v>5152</v>
      </c>
      <c r="G29" s="126" t="s">
        <v>66</v>
      </c>
      <c r="H29" s="127">
        <v>0</v>
      </c>
      <c r="I29" s="128">
        <v>57</v>
      </c>
      <c r="J29" s="83">
        <f>H29+I29</f>
        <v>57</v>
      </c>
    </row>
    <row r="30" spans="1:10" ht="13" x14ac:dyDescent="0.3">
      <c r="A30" s="82"/>
      <c r="B30" s="58" t="s">
        <v>76</v>
      </c>
      <c r="C30" s="122"/>
      <c r="D30" s="122">
        <v>13011</v>
      </c>
      <c r="E30" s="124">
        <v>4329</v>
      </c>
      <c r="F30" s="125">
        <v>5154</v>
      </c>
      <c r="G30" s="126" t="s">
        <v>66</v>
      </c>
      <c r="H30" s="127">
        <v>0</v>
      </c>
      <c r="I30" s="128">
        <v>64</v>
      </c>
      <c r="J30" s="83">
        <f>H30+I30</f>
        <v>64</v>
      </c>
    </row>
    <row r="31" spans="1:10" ht="13" x14ac:dyDescent="0.3">
      <c r="A31" s="82"/>
      <c r="B31" s="58" t="s">
        <v>77</v>
      </c>
      <c r="C31" s="122"/>
      <c r="D31" s="122">
        <v>13011</v>
      </c>
      <c r="E31" s="124">
        <v>4329</v>
      </c>
      <c r="F31" s="125">
        <v>5021</v>
      </c>
      <c r="G31" s="126" t="s">
        <v>66</v>
      </c>
      <c r="H31" s="127">
        <v>104</v>
      </c>
      <c r="I31" s="128">
        <v>-35</v>
      </c>
      <c r="J31" s="83">
        <f t="shared" si="4"/>
        <v>69</v>
      </c>
    </row>
    <row r="32" spans="1:10" ht="13" x14ac:dyDescent="0.3">
      <c r="A32" s="82"/>
      <c r="B32" s="58" t="s">
        <v>80</v>
      </c>
      <c r="C32" s="122"/>
      <c r="D32" s="122">
        <v>13011</v>
      </c>
      <c r="E32" s="124">
        <v>4329</v>
      </c>
      <c r="F32" s="125">
        <v>5136</v>
      </c>
      <c r="G32" s="126" t="s">
        <v>66</v>
      </c>
      <c r="H32" s="127">
        <v>3</v>
      </c>
      <c r="I32" s="128">
        <v>-1</v>
      </c>
      <c r="J32" s="83">
        <f t="shared" si="4"/>
        <v>2</v>
      </c>
    </row>
    <row r="33" spans="1:10" ht="13" x14ac:dyDescent="0.3">
      <c r="A33" s="82"/>
      <c r="B33" s="58" t="s">
        <v>81</v>
      </c>
      <c r="C33" s="122"/>
      <c r="D33" s="122">
        <v>13011</v>
      </c>
      <c r="E33" s="124">
        <v>4329</v>
      </c>
      <c r="F33" s="125">
        <v>5137</v>
      </c>
      <c r="G33" s="126" t="s">
        <v>66</v>
      </c>
      <c r="H33" s="127">
        <v>10</v>
      </c>
      <c r="I33" s="128">
        <v>-6</v>
      </c>
      <c r="J33" s="83">
        <f t="shared" si="4"/>
        <v>4</v>
      </c>
    </row>
    <row r="34" spans="1:10" ht="13" x14ac:dyDescent="0.3">
      <c r="A34" s="82"/>
      <c r="B34" s="58" t="s">
        <v>82</v>
      </c>
      <c r="C34" s="122"/>
      <c r="D34" s="122">
        <v>13011</v>
      </c>
      <c r="E34" s="124">
        <v>4329</v>
      </c>
      <c r="F34" s="125">
        <v>5156</v>
      </c>
      <c r="G34" s="126" t="s">
        <v>66</v>
      </c>
      <c r="H34" s="127">
        <v>16</v>
      </c>
      <c r="I34" s="128">
        <v>-5</v>
      </c>
      <c r="J34" s="83">
        <f t="shared" si="4"/>
        <v>11</v>
      </c>
    </row>
    <row r="35" spans="1:10" ht="13" x14ac:dyDescent="0.3">
      <c r="A35" s="82"/>
      <c r="B35" s="58" t="s">
        <v>83</v>
      </c>
      <c r="C35" s="122"/>
      <c r="D35" s="122">
        <v>13011</v>
      </c>
      <c r="E35" s="124">
        <v>4329</v>
      </c>
      <c r="F35" s="125">
        <v>5167</v>
      </c>
      <c r="G35" s="126" t="s">
        <v>66</v>
      </c>
      <c r="H35" s="127">
        <v>110</v>
      </c>
      <c r="I35" s="128">
        <v>-70</v>
      </c>
      <c r="J35" s="83">
        <f t="shared" si="4"/>
        <v>40</v>
      </c>
    </row>
    <row r="36" spans="1:10" ht="13" x14ac:dyDescent="0.3">
      <c r="A36" s="71"/>
      <c r="B36" s="58" t="s">
        <v>84</v>
      </c>
      <c r="C36" s="122"/>
      <c r="D36" s="122">
        <v>13011</v>
      </c>
      <c r="E36" s="124">
        <v>4329</v>
      </c>
      <c r="F36" s="125">
        <v>5173</v>
      </c>
      <c r="G36" s="126" t="s">
        <v>66</v>
      </c>
      <c r="H36" s="127">
        <v>25</v>
      </c>
      <c r="I36" s="128">
        <v>-15</v>
      </c>
      <c r="J36" s="83">
        <f t="shared" si="4"/>
        <v>10</v>
      </c>
    </row>
    <row r="37" spans="1:10" ht="13" x14ac:dyDescent="0.3">
      <c r="A37" s="33" t="s">
        <v>103</v>
      </c>
      <c r="B37" s="122" t="s">
        <v>87</v>
      </c>
      <c r="C37" s="122"/>
      <c r="D37" s="122">
        <v>103133063</v>
      </c>
      <c r="E37" s="124">
        <v>3113</v>
      </c>
      <c r="F37" s="125">
        <v>5136</v>
      </c>
      <c r="G37" s="126" t="s">
        <v>85</v>
      </c>
      <c r="H37" s="129">
        <v>1</v>
      </c>
      <c r="I37" s="130">
        <v>3</v>
      </c>
      <c r="J37" s="83">
        <f t="shared" si="4"/>
        <v>4</v>
      </c>
    </row>
    <row r="38" spans="1:10" ht="13" x14ac:dyDescent="0.3">
      <c r="A38" s="71"/>
      <c r="B38" s="122" t="s">
        <v>86</v>
      </c>
      <c r="C38" s="122"/>
      <c r="D38" s="122">
        <v>103133063</v>
      </c>
      <c r="E38" s="124">
        <v>3113</v>
      </c>
      <c r="F38" s="125">
        <v>5139</v>
      </c>
      <c r="G38" s="126" t="s">
        <v>85</v>
      </c>
      <c r="H38" s="129">
        <v>30</v>
      </c>
      <c r="I38" s="130">
        <v>-3</v>
      </c>
      <c r="J38" s="83">
        <f t="shared" si="4"/>
        <v>27</v>
      </c>
    </row>
    <row r="39" spans="1:10" ht="13" x14ac:dyDescent="0.3">
      <c r="A39" s="33" t="s">
        <v>104</v>
      </c>
      <c r="B39" s="122" t="s">
        <v>88</v>
      </c>
      <c r="C39" s="122"/>
      <c r="D39" s="122"/>
      <c r="E39" s="124">
        <v>3319</v>
      </c>
      <c r="F39" s="125">
        <v>5175</v>
      </c>
      <c r="G39" s="126" t="s">
        <v>89</v>
      </c>
      <c r="H39" s="129">
        <v>12</v>
      </c>
      <c r="I39" s="130">
        <v>3</v>
      </c>
      <c r="J39" s="83">
        <f t="shared" si="4"/>
        <v>15</v>
      </c>
    </row>
    <row r="40" spans="1:10" ht="13" x14ac:dyDescent="0.3">
      <c r="A40" s="82"/>
      <c r="B40" s="122" t="s">
        <v>91</v>
      </c>
      <c r="C40" s="122"/>
      <c r="D40" s="122"/>
      <c r="E40" s="124">
        <v>3419</v>
      </c>
      <c r="F40" s="125">
        <v>5175</v>
      </c>
      <c r="G40" s="126" t="s">
        <v>92</v>
      </c>
      <c r="H40" s="129">
        <v>6</v>
      </c>
      <c r="I40" s="130">
        <v>16</v>
      </c>
      <c r="J40" s="83">
        <f t="shared" si="4"/>
        <v>22</v>
      </c>
    </row>
    <row r="41" spans="1:10" ht="13" x14ac:dyDescent="0.3">
      <c r="A41" s="71"/>
      <c r="B41" s="122" t="s">
        <v>90</v>
      </c>
      <c r="C41" s="122"/>
      <c r="D41" s="122"/>
      <c r="E41" s="124">
        <v>3319</v>
      </c>
      <c r="F41" s="125">
        <v>5169</v>
      </c>
      <c r="G41" s="126" t="s">
        <v>89</v>
      </c>
      <c r="H41" s="129">
        <v>133</v>
      </c>
      <c r="I41" s="130">
        <v>-19</v>
      </c>
      <c r="J41" s="83">
        <f t="shared" si="4"/>
        <v>114</v>
      </c>
    </row>
    <row r="42" spans="1:10" ht="13" x14ac:dyDescent="0.3">
      <c r="A42" s="33" t="s">
        <v>105</v>
      </c>
      <c r="B42" s="122" t="s">
        <v>93</v>
      </c>
      <c r="C42" s="122"/>
      <c r="D42" s="122"/>
      <c r="E42" s="124">
        <v>3113</v>
      </c>
      <c r="F42" s="125">
        <v>5169</v>
      </c>
      <c r="G42" s="126" t="s">
        <v>94</v>
      </c>
      <c r="H42" s="129">
        <v>30</v>
      </c>
      <c r="I42" s="130">
        <v>10</v>
      </c>
      <c r="J42" s="83">
        <f t="shared" si="4"/>
        <v>40</v>
      </c>
    </row>
    <row r="43" spans="1:10" ht="13" x14ac:dyDescent="0.3">
      <c r="A43" s="71"/>
      <c r="B43" s="122" t="s">
        <v>95</v>
      </c>
      <c r="C43" s="122"/>
      <c r="D43" s="122"/>
      <c r="E43" s="124">
        <v>3113</v>
      </c>
      <c r="F43" s="125">
        <v>5164</v>
      </c>
      <c r="G43" s="126" t="s">
        <v>94</v>
      </c>
      <c r="H43" s="129">
        <v>10</v>
      </c>
      <c r="I43" s="130">
        <v>-10</v>
      </c>
      <c r="J43" s="83">
        <f t="shared" si="4"/>
        <v>0</v>
      </c>
    </row>
    <row r="44" spans="1:10" ht="13" x14ac:dyDescent="0.3">
      <c r="A44" s="33" t="s">
        <v>106</v>
      </c>
      <c r="B44" s="122" t="s">
        <v>96</v>
      </c>
      <c r="C44" s="122"/>
      <c r="D44" s="122"/>
      <c r="E44" s="124">
        <v>6112</v>
      </c>
      <c r="F44" s="125">
        <v>5901</v>
      </c>
      <c r="G44" s="126" t="s">
        <v>97</v>
      </c>
      <c r="H44" s="129">
        <v>49</v>
      </c>
      <c r="I44" s="130">
        <v>50</v>
      </c>
      <c r="J44" s="83">
        <f t="shared" si="4"/>
        <v>99</v>
      </c>
    </row>
    <row r="45" spans="1:10" ht="13" x14ac:dyDescent="0.3">
      <c r="A45" s="82"/>
      <c r="B45" s="122" t="s">
        <v>99</v>
      </c>
      <c r="C45" s="122"/>
      <c r="D45" s="122"/>
      <c r="E45" s="124">
        <v>6112</v>
      </c>
      <c r="F45" s="125">
        <v>5901</v>
      </c>
      <c r="G45" s="126" t="s">
        <v>98</v>
      </c>
      <c r="H45" s="129">
        <v>19.5</v>
      </c>
      <c r="I45" s="130">
        <v>50</v>
      </c>
      <c r="J45" s="83">
        <f t="shared" si="4"/>
        <v>69.5</v>
      </c>
    </row>
    <row r="46" spans="1:10" ht="13" x14ac:dyDescent="0.3">
      <c r="A46" s="71"/>
      <c r="B46" s="122" t="s">
        <v>119</v>
      </c>
      <c r="C46" s="122"/>
      <c r="D46" s="122"/>
      <c r="E46" s="124">
        <v>3392</v>
      </c>
      <c r="F46" s="125">
        <v>5222</v>
      </c>
      <c r="G46" s="126" t="s">
        <v>100</v>
      </c>
      <c r="H46" s="129">
        <v>144.4</v>
      </c>
      <c r="I46" s="130">
        <v>-100</v>
      </c>
      <c r="J46" s="83">
        <f t="shared" si="4"/>
        <v>44.400000000000006</v>
      </c>
    </row>
    <row r="47" spans="1:10" ht="13" x14ac:dyDescent="0.3">
      <c r="A47" s="33" t="s">
        <v>107</v>
      </c>
      <c r="B47" s="122" t="s">
        <v>101</v>
      </c>
      <c r="C47" s="122"/>
      <c r="D47" s="122"/>
      <c r="E47" s="124">
        <v>3113</v>
      </c>
      <c r="F47" s="125">
        <v>5167</v>
      </c>
      <c r="G47" s="126"/>
      <c r="H47" s="129">
        <v>10</v>
      </c>
      <c r="I47" s="130">
        <v>20</v>
      </c>
      <c r="J47" s="83">
        <f t="shared" si="4"/>
        <v>30</v>
      </c>
    </row>
    <row r="48" spans="1:10" ht="13" x14ac:dyDescent="0.3">
      <c r="A48" s="71"/>
      <c r="B48" s="122" t="s">
        <v>102</v>
      </c>
      <c r="C48" s="122"/>
      <c r="D48" s="122"/>
      <c r="E48" s="124">
        <v>3113</v>
      </c>
      <c r="F48" s="125">
        <v>5175</v>
      </c>
      <c r="G48" s="126"/>
      <c r="H48" s="129">
        <v>31</v>
      </c>
      <c r="I48" s="130">
        <v>-20</v>
      </c>
      <c r="J48" s="83">
        <f t="shared" si="4"/>
        <v>11</v>
      </c>
    </row>
    <row r="49" spans="1:11" ht="13" x14ac:dyDescent="0.3">
      <c r="A49" s="33" t="s">
        <v>108</v>
      </c>
      <c r="B49" s="122" t="s">
        <v>111</v>
      </c>
      <c r="C49" s="122"/>
      <c r="D49" s="122"/>
      <c r="E49" s="124">
        <v>3639</v>
      </c>
      <c r="F49" s="125">
        <v>5166</v>
      </c>
      <c r="G49" s="126" t="s">
        <v>110</v>
      </c>
      <c r="H49" s="129">
        <v>80</v>
      </c>
      <c r="I49" s="130">
        <v>4.5</v>
      </c>
      <c r="J49" s="83">
        <f t="shared" si="4"/>
        <v>84.5</v>
      </c>
    </row>
    <row r="50" spans="1:11" ht="13" x14ac:dyDescent="0.3">
      <c r="A50" s="71"/>
      <c r="B50" s="122" t="s">
        <v>109</v>
      </c>
      <c r="C50" s="122"/>
      <c r="D50" s="122"/>
      <c r="E50" s="124">
        <v>3639</v>
      </c>
      <c r="F50" s="125">
        <v>5169</v>
      </c>
      <c r="G50" s="126" t="s">
        <v>110</v>
      </c>
      <c r="H50" s="129">
        <v>83.49</v>
      </c>
      <c r="I50" s="130">
        <v>56</v>
      </c>
      <c r="J50" s="83">
        <f t="shared" si="4"/>
        <v>139.49</v>
      </c>
    </row>
    <row r="51" spans="1:11" ht="13" x14ac:dyDescent="0.3">
      <c r="A51" s="33" t="s">
        <v>116</v>
      </c>
      <c r="B51" s="122" t="s">
        <v>120</v>
      </c>
      <c r="C51" s="122"/>
      <c r="D51" s="122"/>
      <c r="E51" s="124">
        <v>3121</v>
      </c>
      <c r="F51" s="125">
        <v>5339</v>
      </c>
      <c r="G51" s="126" t="s">
        <v>117</v>
      </c>
      <c r="H51" s="129">
        <v>0</v>
      </c>
      <c r="I51" s="130">
        <v>25</v>
      </c>
      <c r="J51" s="83">
        <f t="shared" si="4"/>
        <v>25</v>
      </c>
    </row>
    <row r="52" spans="1:11" ht="13" x14ac:dyDescent="0.3">
      <c r="A52" s="71"/>
      <c r="B52" s="122" t="s">
        <v>118</v>
      </c>
      <c r="C52" s="122"/>
      <c r="D52" s="122"/>
      <c r="E52" s="124">
        <v>3392</v>
      </c>
      <c r="F52" s="125">
        <v>5222</v>
      </c>
      <c r="G52" s="126" t="s">
        <v>100</v>
      </c>
      <c r="H52" s="129">
        <v>144</v>
      </c>
      <c r="I52" s="130">
        <v>-25</v>
      </c>
      <c r="J52" s="83">
        <f t="shared" si="4"/>
        <v>119</v>
      </c>
    </row>
    <row r="53" spans="1:11" ht="11.25" customHeight="1" x14ac:dyDescent="0.3">
      <c r="A53" s="84"/>
      <c r="B53" s="19"/>
      <c r="C53" s="73"/>
      <c r="D53" s="73"/>
      <c r="E53" s="19"/>
      <c r="F53" s="80" t="s">
        <v>22</v>
      </c>
      <c r="G53" s="28"/>
      <c r="H53" s="13">
        <f>SUM(H17:H52)</f>
        <v>2490.52</v>
      </c>
      <c r="I53" s="29">
        <f>SUM(I17:I52)</f>
        <v>60.5</v>
      </c>
      <c r="J53" s="13">
        <f>SUM(J17:J52)</f>
        <v>2551.0200000000004</v>
      </c>
    </row>
    <row r="54" spans="1:11" ht="13" customHeight="1" x14ac:dyDescent="0.3">
      <c r="A54" s="18" t="s">
        <v>36</v>
      </c>
      <c r="B54" s="12"/>
      <c r="C54" s="9"/>
      <c r="D54" s="9"/>
      <c r="E54" s="15"/>
      <c r="F54" s="12"/>
      <c r="G54" s="12"/>
      <c r="H54" s="14"/>
      <c r="I54" s="14"/>
      <c r="J54" s="136"/>
      <c r="K54" s="12"/>
    </row>
    <row r="55" spans="1:11" ht="13" customHeight="1" x14ac:dyDescent="0.3">
      <c r="A55" s="2" t="s">
        <v>8</v>
      </c>
      <c r="B55" s="122" t="s">
        <v>112</v>
      </c>
      <c r="C55" s="122"/>
      <c r="D55" s="122"/>
      <c r="E55" s="124">
        <v>3639</v>
      </c>
      <c r="F55" s="2">
        <v>6121</v>
      </c>
      <c r="G55" s="44" t="s">
        <v>110</v>
      </c>
      <c r="H55" s="74">
        <v>771.5</v>
      </c>
      <c r="I55" s="90">
        <v>-60.5</v>
      </c>
      <c r="J55" s="74">
        <f t="shared" ref="J55:J56" si="5">H55+I55</f>
        <v>711</v>
      </c>
      <c r="K55" s="12"/>
    </row>
    <row r="56" spans="1:11" ht="13" customHeight="1" x14ac:dyDescent="0.3">
      <c r="A56" s="131" t="s">
        <v>11</v>
      </c>
      <c r="B56" s="3" t="s">
        <v>113</v>
      </c>
      <c r="C56" s="72"/>
      <c r="D56" s="2"/>
      <c r="E56" s="2">
        <v>3111</v>
      </c>
      <c r="F56" s="2">
        <v>6121</v>
      </c>
      <c r="G56" s="2">
        <v>6292</v>
      </c>
      <c r="H56" s="74">
        <v>191</v>
      </c>
      <c r="I56" s="90">
        <v>50</v>
      </c>
      <c r="J56" s="74">
        <f t="shared" si="5"/>
        <v>241</v>
      </c>
      <c r="K56" s="12"/>
    </row>
    <row r="57" spans="1:11" ht="11.25" customHeight="1" x14ac:dyDescent="0.3">
      <c r="A57" s="71"/>
      <c r="B57" s="3" t="s">
        <v>114</v>
      </c>
      <c r="C57" s="122"/>
      <c r="D57" s="122"/>
      <c r="E57" s="124">
        <v>3421</v>
      </c>
      <c r="F57" s="124">
        <v>6121</v>
      </c>
      <c r="G57" s="126" t="s">
        <v>115</v>
      </c>
      <c r="H57" s="24">
        <v>150</v>
      </c>
      <c r="I57" s="25">
        <v>-50</v>
      </c>
      <c r="J57" s="1">
        <f>H57+I57</f>
        <v>100</v>
      </c>
      <c r="K57" s="12"/>
    </row>
    <row r="58" spans="1:11" ht="11.25" customHeight="1" x14ac:dyDescent="0.3">
      <c r="A58" s="21"/>
      <c r="B58" s="16"/>
      <c r="C58" s="21"/>
      <c r="D58" s="21"/>
      <c r="E58" s="17"/>
      <c r="F58" s="64"/>
      <c r="G58" s="85" t="s">
        <v>23</v>
      </c>
      <c r="H58" s="20">
        <f>SUM(H55:H57)</f>
        <v>1112.5</v>
      </c>
      <c r="I58" s="26">
        <f>SUM(I55:I57)</f>
        <v>-60.5</v>
      </c>
      <c r="J58" s="20">
        <f>SUM(J55:J57)</f>
        <v>1052</v>
      </c>
    </row>
    <row r="59" spans="1:11" ht="11.25" customHeight="1" x14ac:dyDescent="0.3">
      <c r="A59" s="21"/>
      <c r="B59" s="16"/>
      <c r="C59" s="21"/>
      <c r="D59" s="21"/>
      <c r="E59" s="17"/>
      <c r="F59" s="68"/>
      <c r="G59" s="69"/>
      <c r="H59" s="70"/>
      <c r="I59" s="67"/>
      <c r="J59" s="66"/>
    </row>
    <row r="60" spans="1:11" ht="11.25" customHeight="1" x14ac:dyDescent="0.3">
      <c r="B60" s="27" t="s">
        <v>58</v>
      </c>
      <c r="C60" s="9"/>
      <c r="D60" s="9"/>
      <c r="E60" s="57" t="s">
        <v>9</v>
      </c>
      <c r="F60" s="62"/>
      <c r="G60" s="55"/>
      <c r="H60" s="51"/>
      <c r="I60" s="25">
        <f>I7</f>
        <v>25.22</v>
      </c>
      <c r="J60" s="24"/>
    </row>
    <row r="61" spans="1:11" ht="11.25" customHeight="1" x14ac:dyDescent="0.3">
      <c r="B61" s="12"/>
      <c r="C61" s="9"/>
      <c r="D61" s="9"/>
      <c r="E61" s="49" t="s">
        <v>17</v>
      </c>
      <c r="F61" s="61"/>
      <c r="G61" s="58"/>
      <c r="H61" s="51"/>
      <c r="I61" s="25">
        <f>I53+I8</f>
        <v>85.72</v>
      </c>
      <c r="J61" s="24"/>
    </row>
    <row r="62" spans="1:11" ht="11.25" customHeight="1" x14ac:dyDescent="0.3">
      <c r="B62" s="12"/>
      <c r="C62" s="9"/>
      <c r="D62" s="9"/>
      <c r="E62" s="11" t="s">
        <v>15</v>
      </c>
      <c r="F62" s="12"/>
      <c r="G62" s="56"/>
      <c r="H62" s="51"/>
      <c r="I62" s="25">
        <f>I58</f>
        <v>-60.5</v>
      </c>
      <c r="J62" s="24"/>
    </row>
    <row r="63" spans="1:11" ht="11.25" customHeight="1" x14ac:dyDescent="0.3">
      <c r="B63" s="12"/>
      <c r="C63" s="9"/>
      <c r="D63" s="9"/>
      <c r="E63" s="49" t="s">
        <v>25</v>
      </c>
      <c r="F63" s="61"/>
      <c r="G63" s="58"/>
      <c r="H63" s="51"/>
      <c r="I63" s="25">
        <f>I61+I62</f>
        <v>25.22</v>
      </c>
      <c r="J63" s="24"/>
    </row>
    <row r="64" spans="1:11" ht="11.25" customHeight="1" x14ac:dyDescent="0.3">
      <c r="B64" s="12"/>
      <c r="C64" s="9"/>
      <c r="D64" s="9"/>
      <c r="E64" s="59" t="s">
        <v>16</v>
      </c>
      <c r="F64" s="12"/>
      <c r="G64" s="56"/>
      <c r="H64" s="52"/>
      <c r="I64" s="25">
        <f>I60-I63</f>
        <v>0</v>
      </c>
      <c r="J64" s="24"/>
    </row>
    <row r="65" spans="2:10" ht="11.25" customHeight="1" x14ac:dyDescent="0.3">
      <c r="B65" s="12"/>
      <c r="C65" s="9"/>
      <c r="D65" s="9"/>
      <c r="E65" s="50" t="s">
        <v>37</v>
      </c>
      <c r="F65" s="61"/>
      <c r="G65" s="58"/>
      <c r="H65" s="52"/>
      <c r="I65" s="25">
        <v>0</v>
      </c>
      <c r="J65" s="24"/>
    </row>
    <row r="66" spans="2:10" ht="11.25" customHeight="1" x14ac:dyDescent="0.25">
      <c r="E66" s="5" t="s">
        <v>28</v>
      </c>
      <c r="G66" s="12"/>
      <c r="H66" s="47">
        <v>42978</v>
      </c>
      <c r="J66" s="47">
        <v>43008</v>
      </c>
    </row>
    <row r="67" spans="2:10" ht="11.25" customHeight="1" x14ac:dyDescent="0.3">
      <c r="B67" s="27" t="s">
        <v>43</v>
      </c>
      <c r="C67" s="9"/>
      <c r="D67" s="9"/>
      <c r="E67" s="60" t="s">
        <v>13</v>
      </c>
      <c r="F67" s="62"/>
      <c r="G67" s="55"/>
      <c r="H67" s="53">
        <v>371325.47</v>
      </c>
      <c r="I67" s="25">
        <f>I60</f>
        <v>25.22</v>
      </c>
      <c r="J67" s="25">
        <f>H67+I67</f>
        <v>371350.68999999994</v>
      </c>
    </row>
    <row r="68" spans="2:10" ht="11.25" customHeight="1" x14ac:dyDescent="0.3">
      <c r="B68" s="12"/>
      <c r="C68" s="9"/>
      <c r="D68" s="9"/>
      <c r="E68" s="49" t="s">
        <v>17</v>
      </c>
      <c r="F68" s="61"/>
      <c r="G68" s="58"/>
      <c r="H68" s="54">
        <v>300254.03000000003</v>
      </c>
      <c r="I68" s="25">
        <f>I53+I8</f>
        <v>85.72</v>
      </c>
      <c r="J68" s="24">
        <f>H68+I68</f>
        <v>300339.75</v>
      </c>
    </row>
    <row r="69" spans="2:10" ht="11.25" customHeight="1" x14ac:dyDescent="0.3">
      <c r="B69" s="12"/>
      <c r="C69" s="9"/>
      <c r="D69" s="9"/>
      <c r="E69" s="11" t="s">
        <v>15</v>
      </c>
      <c r="F69" s="12"/>
      <c r="G69" s="56"/>
      <c r="H69" s="54">
        <v>71071.44</v>
      </c>
      <c r="I69" s="25">
        <f>I58</f>
        <v>-60.5</v>
      </c>
      <c r="J69" s="24">
        <f>H69+I69</f>
        <v>71010.94</v>
      </c>
    </row>
    <row r="70" spans="2:10" ht="11.25" customHeight="1" x14ac:dyDescent="0.3">
      <c r="B70" s="5" t="s">
        <v>39</v>
      </c>
      <c r="E70" s="50" t="s">
        <v>26</v>
      </c>
      <c r="F70" s="61"/>
      <c r="G70" s="58"/>
      <c r="H70" s="25">
        <f t="shared" ref="H70:J70" si="6">SUM(H68:H69)</f>
        <v>371325.47000000003</v>
      </c>
      <c r="I70" s="25">
        <f t="shared" si="6"/>
        <v>25.22</v>
      </c>
      <c r="J70" s="25">
        <f t="shared" si="6"/>
        <v>371350.69</v>
      </c>
    </row>
    <row r="71" spans="2:10" ht="11.25" customHeight="1" x14ac:dyDescent="0.3">
      <c r="E71" s="11" t="s">
        <v>18</v>
      </c>
      <c r="F71" s="12"/>
      <c r="G71" s="56"/>
      <c r="H71" s="24">
        <f t="shared" ref="H71:J71" si="7">H67-H70</f>
        <v>0</v>
      </c>
      <c r="I71" s="25">
        <f t="shared" si="7"/>
        <v>0</v>
      </c>
      <c r="J71" s="24">
        <f t="shared" si="7"/>
        <v>0</v>
      </c>
    </row>
    <row r="72" spans="2:10" ht="11.25" customHeight="1" x14ac:dyDescent="0.3">
      <c r="E72" s="50" t="s">
        <v>27</v>
      </c>
      <c r="F72" s="61"/>
      <c r="G72" s="58"/>
      <c r="H72" s="63">
        <v>0</v>
      </c>
      <c r="I72" s="25">
        <f>I65</f>
        <v>0</v>
      </c>
      <c r="J72" s="25">
        <f>H72+I72</f>
        <v>0</v>
      </c>
    </row>
    <row r="73" spans="2:10" ht="11.25" customHeight="1" x14ac:dyDescent="0.25"/>
    <row r="74" spans="2:10" ht="11.25" customHeight="1" x14ac:dyDescent="0.25"/>
    <row r="75" spans="2:10" ht="11.25" customHeight="1" x14ac:dyDescent="0.25"/>
    <row r="76" spans="2:10" ht="11.25" customHeight="1" x14ac:dyDescent="0.25"/>
    <row r="77" spans="2:10" ht="11.25" customHeight="1" x14ac:dyDescent="0.25"/>
    <row r="78" spans="2:10" ht="11.25" customHeight="1" x14ac:dyDescent="0.25"/>
    <row r="79" spans="2:10" ht="11.25" customHeight="1" x14ac:dyDescent="0.25"/>
    <row r="80" spans="2:10" ht="11.25" customHeight="1" x14ac:dyDescent="0.25"/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  <row r="95" ht="11.25" customHeight="1" x14ac:dyDescent="0.25"/>
    <row r="96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</sheetData>
  <mergeCells count="4">
    <mergeCell ref="B2:B3"/>
    <mergeCell ref="E2:E3"/>
    <mergeCell ref="F2:F3"/>
    <mergeCell ref="G2:G3"/>
  </mergeCells>
  <conditionalFormatting sqref="B1:B2">
    <cfRule type="expression" dxfId="53" priority="148" stopIfTrue="1">
      <formula>$L1="Z"</formula>
    </cfRule>
    <cfRule type="expression" dxfId="52" priority="149" stopIfTrue="1">
      <formula>$L1="T"</formula>
    </cfRule>
    <cfRule type="expression" dxfId="51" priority="150" stopIfTrue="1">
      <formula>$L1="Y"</formula>
    </cfRule>
  </conditionalFormatting>
  <conditionalFormatting sqref="B2">
    <cfRule type="expression" dxfId="50" priority="145" stopIfTrue="1">
      <formula>$L2="Z"</formula>
    </cfRule>
    <cfRule type="expression" dxfId="49" priority="146" stopIfTrue="1">
      <formula>$L2="T"</formula>
    </cfRule>
    <cfRule type="expression" dxfId="48" priority="147" stopIfTrue="1">
      <formula>$L2="Y"</formula>
    </cfRule>
  </conditionalFormatting>
  <conditionalFormatting sqref="C7:D8">
    <cfRule type="expression" dxfId="47" priority="142" stopIfTrue="1">
      <formula>#REF!="Z"</formula>
    </cfRule>
    <cfRule type="expression" dxfId="46" priority="143" stopIfTrue="1">
      <formula>#REF!="T"</formula>
    </cfRule>
    <cfRule type="expression" dxfId="45" priority="144" stopIfTrue="1">
      <formula>#REF!="Y"</formula>
    </cfRule>
  </conditionalFormatting>
  <conditionalFormatting sqref="H67">
    <cfRule type="expression" dxfId="44" priority="139" stopIfTrue="1">
      <formula>$J67="Z"</formula>
    </cfRule>
    <cfRule type="expression" dxfId="43" priority="140" stopIfTrue="1">
      <formula>$J67="T"</formula>
    </cfRule>
    <cfRule type="expression" dxfId="42" priority="141" stopIfTrue="1">
      <formula>$J67="Y"</formula>
    </cfRule>
  </conditionalFormatting>
  <conditionalFormatting sqref="H68">
    <cfRule type="expression" dxfId="41" priority="136" stopIfTrue="1">
      <formula>$J68="Z"</formula>
    </cfRule>
    <cfRule type="expression" dxfId="40" priority="137" stopIfTrue="1">
      <formula>$J68="T"</formula>
    </cfRule>
    <cfRule type="expression" dxfId="39" priority="138" stopIfTrue="1">
      <formula>$J68="Y"</formula>
    </cfRule>
  </conditionalFormatting>
  <conditionalFormatting sqref="H69">
    <cfRule type="expression" dxfId="38" priority="133" stopIfTrue="1">
      <formula>$J69="Z"</formula>
    </cfRule>
    <cfRule type="expression" dxfId="37" priority="134" stopIfTrue="1">
      <formula>$J69="T"</formula>
    </cfRule>
    <cfRule type="expression" dxfId="36" priority="135" stopIfTrue="1">
      <formula>$J69="Y"</formula>
    </cfRule>
  </conditionalFormatting>
  <pageMargins left="0.70866141732283472" right="0.4" top="0.81" bottom="0.5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21" sqref="A21:J21"/>
    </sheetView>
  </sheetViews>
  <sheetFormatPr defaultColWidth="9.1796875" defaultRowHeight="12.5" x14ac:dyDescent="0.25"/>
  <cols>
    <col min="1" max="1" width="4.54296875" style="5" customWidth="1"/>
    <col min="2" max="2" width="71.1796875" style="5" customWidth="1"/>
    <col min="3" max="3" width="5.54296875" style="23" customWidth="1"/>
    <col min="4" max="4" width="10.1796875" style="23" customWidth="1"/>
    <col min="5" max="5" width="7.7265625" style="5" customWidth="1"/>
    <col min="6" max="6" width="9" style="5" customWidth="1"/>
    <col min="7" max="7" width="11.1796875" style="5" customWidth="1"/>
    <col min="8" max="8" width="11.453125" style="5" customWidth="1"/>
    <col min="9" max="9" width="11.1796875" style="5" customWidth="1"/>
    <col min="10" max="13" width="11.7265625" style="5" customWidth="1"/>
    <col min="14" max="16384" width="9.1796875" style="5"/>
  </cols>
  <sheetData>
    <row r="1" spans="1:10" ht="14" x14ac:dyDescent="0.3">
      <c r="A1" s="31" t="s">
        <v>40</v>
      </c>
      <c r="B1" s="4"/>
      <c r="C1" s="22"/>
      <c r="D1" s="22"/>
      <c r="H1" s="4" t="s">
        <v>24</v>
      </c>
      <c r="I1" s="4"/>
      <c r="J1" s="31"/>
    </row>
    <row r="2" spans="1:10" s="4" customFormat="1" ht="13" x14ac:dyDescent="0.3">
      <c r="A2" s="6" t="s">
        <v>0</v>
      </c>
      <c r="B2" s="156" t="s">
        <v>10</v>
      </c>
      <c r="C2" s="6"/>
      <c r="D2" s="6" t="s">
        <v>19</v>
      </c>
      <c r="E2" s="156" t="s">
        <v>1</v>
      </c>
      <c r="F2" s="156" t="s">
        <v>2</v>
      </c>
      <c r="G2" s="156" t="s">
        <v>3</v>
      </c>
      <c r="H2" s="6" t="s">
        <v>4</v>
      </c>
      <c r="I2" s="6" t="s">
        <v>12</v>
      </c>
      <c r="J2" s="6" t="s">
        <v>5</v>
      </c>
    </row>
    <row r="3" spans="1:10" s="4" customFormat="1" ht="13" x14ac:dyDescent="0.3">
      <c r="A3" s="7" t="s">
        <v>6</v>
      </c>
      <c r="B3" s="157"/>
      <c r="C3" s="7"/>
      <c r="D3" s="7" t="s">
        <v>20</v>
      </c>
      <c r="E3" s="157"/>
      <c r="F3" s="157"/>
      <c r="G3" s="157"/>
      <c r="H3" s="7" t="s">
        <v>7</v>
      </c>
      <c r="I3" s="7" t="s">
        <v>48</v>
      </c>
      <c r="J3" s="7" t="s">
        <v>7</v>
      </c>
    </row>
    <row r="4" spans="1:10" ht="13" x14ac:dyDescent="0.3">
      <c r="A4" s="75" t="s">
        <v>33</v>
      </c>
      <c r="B4" s="61"/>
      <c r="C4" s="76"/>
      <c r="D4" s="76"/>
      <c r="E4" s="76"/>
      <c r="F4" s="76"/>
      <c r="G4" s="76"/>
      <c r="H4" s="76"/>
      <c r="I4" s="77"/>
      <c r="J4" s="73"/>
    </row>
    <row r="5" spans="1:10" ht="13" x14ac:dyDescent="0.3">
      <c r="A5" s="140" t="s">
        <v>11</v>
      </c>
      <c r="B5" s="141" t="s">
        <v>122</v>
      </c>
      <c r="C5" s="142" t="s">
        <v>32</v>
      </c>
      <c r="D5" s="143">
        <v>103133063</v>
      </c>
      <c r="E5" s="143"/>
      <c r="F5" s="143">
        <v>4116</v>
      </c>
      <c r="G5" s="144" t="s">
        <v>123</v>
      </c>
      <c r="H5" s="147">
        <v>0</v>
      </c>
      <c r="I5" s="148">
        <v>67.22</v>
      </c>
      <c r="J5" s="147">
        <f>H5+I5</f>
        <v>67.22</v>
      </c>
    </row>
    <row r="6" spans="1:10" ht="13" x14ac:dyDescent="0.3">
      <c r="A6" s="145"/>
      <c r="B6" s="141" t="s">
        <v>121</v>
      </c>
      <c r="C6" s="142" t="s">
        <v>32</v>
      </c>
      <c r="D6" s="143">
        <v>103533063</v>
      </c>
      <c r="E6" s="143"/>
      <c r="F6" s="143">
        <v>4116</v>
      </c>
      <c r="G6" s="144" t="s">
        <v>123</v>
      </c>
      <c r="H6" s="147">
        <v>0</v>
      </c>
      <c r="I6" s="148">
        <v>380.93</v>
      </c>
      <c r="J6" s="147">
        <f t="shared" ref="J6:J8" si="0">H6+I6</f>
        <v>380.93</v>
      </c>
    </row>
    <row r="7" spans="1:10" ht="13" x14ac:dyDescent="0.3">
      <c r="A7" s="145"/>
      <c r="B7" s="141" t="s">
        <v>137</v>
      </c>
      <c r="C7" s="142" t="s">
        <v>32</v>
      </c>
      <c r="D7" s="143">
        <v>103133063</v>
      </c>
      <c r="E7" s="143">
        <v>3113</v>
      </c>
      <c r="F7" s="143">
        <v>5336</v>
      </c>
      <c r="G7" s="144" t="s">
        <v>123</v>
      </c>
      <c r="H7" s="147">
        <v>0</v>
      </c>
      <c r="I7" s="148">
        <v>67.22</v>
      </c>
      <c r="J7" s="147">
        <f t="shared" si="0"/>
        <v>67.22</v>
      </c>
    </row>
    <row r="8" spans="1:10" ht="13" x14ac:dyDescent="0.3">
      <c r="A8" s="146"/>
      <c r="B8" s="141" t="s">
        <v>138</v>
      </c>
      <c r="C8" s="142" t="s">
        <v>32</v>
      </c>
      <c r="D8" s="143">
        <v>103533063</v>
      </c>
      <c r="E8" s="143">
        <v>3113</v>
      </c>
      <c r="F8" s="143">
        <v>5336</v>
      </c>
      <c r="G8" s="144" t="s">
        <v>123</v>
      </c>
      <c r="H8" s="147">
        <v>0</v>
      </c>
      <c r="I8" s="148">
        <v>380.93</v>
      </c>
      <c r="J8" s="147">
        <f t="shared" si="0"/>
        <v>380.93</v>
      </c>
    </row>
    <row r="9" spans="1:10" ht="13" x14ac:dyDescent="0.3">
      <c r="A9" s="8"/>
      <c r="B9" s="12"/>
      <c r="C9" s="9"/>
      <c r="D9" s="9"/>
      <c r="E9" s="9"/>
      <c r="F9" s="137"/>
      <c r="G9" s="137"/>
      <c r="H9" s="137"/>
      <c r="I9" s="138"/>
      <c r="J9" s="139"/>
    </row>
    <row r="10" spans="1:10" s="10" customFormat="1" ht="13" x14ac:dyDescent="0.3">
      <c r="A10" s="34"/>
      <c r="B10" s="35"/>
      <c r="C10" s="36"/>
      <c r="D10" s="36"/>
      <c r="E10" s="16"/>
      <c r="F10" s="37" t="s">
        <v>9</v>
      </c>
      <c r="G10" s="38"/>
      <c r="H10" s="39">
        <f>H5+H6</f>
        <v>0</v>
      </c>
      <c r="I10" s="39">
        <f t="shared" ref="I10:J10" si="1">I5+I6</f>
        <v>448.15</v>
      </c>
      <c r="J10" s="39">
        <f t="shared" si="1"/>
        <v>448.15</v>
      </c>
    </row>
    <row r="11" spans="1:10" s="10" customFormat="1" ht="13" x14ac:dyDescent="0.3">
      <c r="A11" s="34"/>
      <c r="B11" s="40" t="s">
        <v>30</v>
      </c>
      <c r="C11" s="36"/>
      <c r="D11" s="36"/>
      <c r="E11" s="16"/>
      <c r="F11" s="37" t="s">
        <v>14</v>
      </c>
      <c r="G11" s="38"/>
      <c r="H11" s="39">
        <f>H7+H8</f>
        <v>0</v>
      </c>
      <c r="I11" s="39">
        <f t="shared" ref="I11:J11" si="2">I7+I8</f>
        <v>448.15</v>
      </c>
      <c r="J11" s="39">
        <f t="shared" si="2"/>
        <v>448.15</v>
      </c>
    </row>
    <row r="12" spans="1:10" ht="13" x14ac:dyDescent="0.3">
      <c r="A12" s="11"/>
      <c r="B12" s="16"/>
      <c r="C12" s="21"/>
      <c r="D12" s="21"/>
      <c r="E12" s="16"/>
      <c r="F12" s="41" t="s">
        <v>18</v>
      </c>
      <c r="G12" s="42"/>
      <c r="H12" s="45">
        <f t="shared" ref="H12:J12" si="3">H10-H11</f>
        <v>0</v>
      </c>
      <c r="I12" s="43">
        <f t="shared" si="3"/>
        <v>0</v>
      </c>
      <c r="J12" s="45">
        <f t="shared" si="3"/>
        <v>0</v>
      </c>
    </row>
    <row r="13" spans="1:10" ht="13" x14ac:dyDescent="0.3">
      <c r="A13" s="8" t="s">
        <v>21</v>
      </c>
      <c r="B13" s="12"/>
      <c r="C13" s="9"/>
      <c r="D13" s="9"/>
      <c r="E13" s="15"/>
      <c r="F13" s="12"/>
      <c r="G13" s="12"/>
      <c r="H13" s="14"/>
      <c r="I13" s="14"/>
      <c r="J13" s="81"/>
    </row>
    <row r="14" spans="1:10" ht="13" x14ac:dyDescent="0.3">
      <c r="A14" s="33" t="s">
        <v>124</v>
      </c>
      <c r="B14" s="79" t="s">
        <v>125</v>
      </c>
      <c r="C14" s="19"/>
      <c r="D14" s="19"/>
      <c r="E14" s="32">
        <v>3421</v>
      </c>
      <c r="F14" s="32">
        <v>5331</v>
      </c>
      <c r="G14" s="126" t="s">
        <v>126</v>
      </c>
      <c r="H14" s="24">
        <v>0</v>
      </c>
      <c r="I14" s="25">
        <v>33</v>
      </c>
      <c r="J14" s="1">
        <f>H14+I14</f>
        <v>33</v>
      </c>
    </row>
    <row r="15" spans="1:10" ht="13" x14ac:dyDescent="0.3">
      <c r="A15" s="71"/>
      <c r="B15" s="79" t="s">
        <v>127</v>
      </c>
      <c r="C15" s="19"/>
      <c r="D15" s="19"/>
      <c r="E15" s="32">
        <v>3421</v>
      </c>
      <c r="F15" s="32">
        <v>5171</v>
      </c>
      <c r="G15" s="126" t="s">
        <v>126</v>
      </c>
      <c r="H15" s="24">
        <v>33</v>
      </c>
      <c r="I15" s="25">
        <v>-33</v>
      </c>
      <c r="J15" s="1">
        <f>H15+I15</f>
        <v>0</v>
      </c>
    </row>
    <row r="16" spans="1:10" ht="13" x14ac:dyDescent="0.3">
      <c r="A16" s="149" t="s">
        <v>129</v>
      </c>
      <c r="B16" s="79" t="s">
        <v>131</v>
      </c>
      <c r="C16" s="19"/>
      <c r="D16" s="19"/>
      <c r="E16" s="32">
        <v>3419</v>
      </c>
      <c r="F16" s="32">
        <v>5901</v>
      </c>
      <c r="G16" s="126" t="s">
        <v>130</v>
      </c>
      <c r="H16" s="24">
        <v>194</v>
      </c>
      <c r="I16" s="25">
        <v>-194</v>
      </c>
      <c r="J16" s="1">
        <f t="shared" ref="J16:J18" si="4">H16+I16</f>
        <v>0</v>
      </c>
    </row>
    <row r="17" spans="1:11" ht="13" x14ac:dyDescent="0.3">
      <c r="A17" s="82" t="s">
        <v>132</v>
      </c>
      <c r="B17" s="79" t="s">
        <v>135</v>
      </c>
      <c r="C17" s="19"/>
      <c r="D17" s="19"/>
      <c r="E17" s="32">
        <v>3419</v>
      </c>
      <c r="F17" s="32">
        <v>5222</v>
      </c>
      <c r="G17" s="126" t="s">
        <v>134</v>
      </c>
      <c r="H17" s="24">
        <v>0</v>
      </c>
      <c r="I17" s="25">
        <v>4</v>
      </c>
      <c r="J17" s="1">
        <f t="shared" si="4"/>
        <v>4</v>
      </c>
    </row>
    <row r="18" spans="1:11" ht="13" x14ac:dyDescent="0.3">
      <c r="A18" s="71"/>
      <c r="B18" s="79" t="s">
        <v>133</v>
      </c>
      <c r="C18" s="19"/>
      <c r="D18" s="19"/>
      <c r="E18" s="32">
        <v>6112</v>
      </c>
      <c r="F18" s="32">
        <v>5901</v>
      </c>
      <c r="G18" s="126" t="s">
        <v>98</v>
      </c>
      <c r="H18" s="24">
        <v>19.5</v>
      </c>
      <c r="I18" s="25">
        <v>-4</v>
      </c>
      <c r="J18" s="1">
        <f t="shared" si="4"/>
        <v>15.5</v>
      </c>
    </row>
    <row r="19" spans="1:11" ht="13" x14ac:dyDescent="0.3">
      <c r="A19" s="19"/>
      <c r="B19" s="19"/>
      <c r="C19" s="73"/>
      <c r="D19" s="73"/>
      <c r="E19" s="19"/>
      <c r="F19" s="80" t="s">
        <v>22</v>
      </c>
      <c r="G19" s="80"/>
      <c r="H19" s="24">
        <f>SUM(H14:H18)</f>
        <v>246.5</v>
      </c>
      <c r="I19" s="25">
        <f>SUM(I14:I18)</f>
        <v>-194</v>
      </c>
      <c r="J19" s="24">
        <f>SUM(J14:J18)</f>
        <v>52.5</v>
      </c>
    </row>
    <row r="20" spans="1:11" ht="13" x14ac:dyDescent="0.3">
      <c r="A20" s="18" t="s">
        <v>31</v>
      </c>
      <c r="B20" s="12"/>
      <c r="C20" s="9"/>
      <c r="D20" s="9"/>
      <c r="E20" s="15"/>
      <c r="F20" s="12"/>
      <c r="G20" s="12"/>
      <c r="H20" s="14"/>
      <c r="I20" s="14"/>
      <c r="J20" s="13"/>
      <c r="K20" s="12"/>
    </row>
    <row r="21" spans="1:11" ht="13" x14ac:dyDescent="0.3">
      <c r="A21" s="2" t="s">
        <v>34</v>
      </c>
      <c r="B21" s="3" t="s">
        <v>136</v>
      </c>
      <c r="C21" s="72"/>
      <c r="D21" s="3"/>
      <c r="E21" s="65">
        <v>3419</v>
      </c>
      <c r="F21" s="65">
        <v>6322</v>
      </c>
      <c r="G21" s="44" t="s">
        <v>128</v>
      </c>
      <c r="H21" s="66">
        <v>0</v>
      </c>
      <c r="I21" s="67">
        <v>194</v>
      </c>
      <c r="J21" s="74">
        <v>0</v>
      </c>
    </row>
    <row r="22" spans="1:11" ht="13" x14ac:dyDescent="0.3">
      <c r="A22" s="21"/>
      <c r="B22" s="16"/>
      <c r="C22" s="21"/>
      <c r="D22" s="21"/>
      <c r="E22" s="17"/>
      <c r="F22" s="64"/>
      <c r="G22" s="30" t="s">
        <v>23</v>
      </c>
      <c r="H22" s="20">
        <f>SUM(H21:H21)</f>
        <v>0</v>
      </c>
      <c r="I22" s="26">
        <f>SUM(I21:I21)</f>
        <v>194</v>
      </c>
      <c r="J22" s="20">
        <f>SUM(J21:J21)</f>
        <v>0</v>
      </c>
    </row>
    <row r="23" spans="1:11" ht="13" x14ac:dyDescent="0.3">
      <c r="A23" s="21"/>
      <c r="B23" s="16"/>
      <c r="C23" s="21"/>
      <c r="D23" s="21"/>
      <c r="E23" s="17"/>
      <c r="F23" s="68"/>
      <c r="G23" s="69"/>
      <c r="H23" s="70"/>
      <c r="I23" s="67"/>
      <c r="J23" s="66"/>
    </row>
    <row r="24" spans="1:11" ht="13" x14ac:dyDescent="0.3">
      <c r="B24" s="27" t="s">
        <v>41</v>
      </c>
      <c r="C24" s="9"/>
      <c r="D24" s="9"/>
      <c r="E24" s="57" t="s">
        <v>9</v>
      </c>
      <c r="F24" s="62"/>
      <c r="G24" s="55"/>
      <c r="H24" s="51"/>
      <c r="I24" s="25">
        <f>I10</f>
        <v>448.15</v>
      </c>
      <c r="J24" s="24"/>
    </row>
    <row r="25" spans="1:11" ht="13" x14ac:dyDescent="0.3">
      <c r="B25" s="12"/>
      <c r="C25" s="9"/>
      <c r="D25" s="9"/>
      <c r="E25" s="49" t="s">
        <v>17</v>
      </c>
      <c r="F25" s="61"/>
      <c r="G25" s="58"/>
      <c r="H25" s="51"/>
      <c r="I25" s="25">
        <f>I19+I11</f>
        <v>254.14999999999998</v>
      </c>
      <c r="J25" s="24"/>
    </row>
    <row r="26" spans="1:11" ht="13" x14ac:dyDescent="0.3">
      <c r="B26" s="12"/>
      <c r="C26" s="9"/>
      <c r="D26" s="9"/>
      <c r="E26" s="11" t="s">
        <v>15</v>
      </c>
      <c r="F26" s="12"/>
      <c r="G26" s="56"/>
      <c r="H26" s="51"/>
      <c r="I26" s="25">
        <f>I22</f>
        <v>194</v>
      </c>
      <c r="J26" s="24"/>
    </row>
    <row r="27" spans="1:11" ht="13" x14ac:dyDescent="0.3">
      <c r="B27" s="12"/>
      <c r="C27" s="9"/>
      <c r="D27" s="9"/>
      <c r="E27" s="49" t="s">
        <v>25</v>
      </c>
      <c r="F27" s="61"/>
      <c r="G27" s="58"/>
      <c r="H27" s="51"/>
      <c r="I27" s="25">
        <f>I25+I26</f>
        <v>448.15</v>
      </c>
      <c r="J27" s="24"/>
    </row>
    <row r="28" spans="1:11" ht="13" x14ac:dyDescent="0.3">
      <c r="B28" s="12"/>
      <c r="C28" s="9"/>
      <c r="D28" s="9"/>
      <c r="E28" s="59" t="s">
        <v>16</v>
      </c>
      <c r="F28" s="12"/>
      <c r="G28" s="56"/>
      <c r="H28" s="52"/>
      <c r="I28" s="25">
        <f>I24-I27</f>
        <v>0</v>
      </c>
      <c r="J28" s="24"/>
    </row>
    <row r="29" spans="1:11" ht="13" x14ac:dyDescent="0.3">
      <c r="B29" s="12"/>
      <c r="C29" s="9"/>
      <c r="D29" s="9"/>
      <c r="E29" s="50" t="s">
        <v>29</v>
      </c>
      <c r="F29" s="61"/>
      <c r="G29" s="58"/>
      <c r="H29" s="52"/>
      <c r="I29" s="25">
        <v>0</v>
      </c>
      <c r="J29" s="24"/>
    </row>
    <row r="30" spans="1:11" x14ac:dyDescent="0.25">
      <c r="E30" s="5" t="s">
        <v>28</v>
      </c>
      <c r="G30" s="12"/>
      <c r="H30" s="47">
        <v>42978</v>
      </c>
      <c r="J30" s="47">
        <v>43008</v>
      </c>
    </row>
    <row r="31" spans="1:11" ht="13" x14ac:dyDescent="0.3">
      <c r="B31" s="27" t="s">
        <v>43</v>
      </c>
      <c r="C31" s="9"/>
      <c r="D31" s="9"/>
      <c r="E31" s="60" t="s">
        <v>13</v>
      </c>
      <c r="F31" s="62"/>
      <c r="G31" s="55"/>
      <c r="H31" s="53">
        <v>371325.47</v>
      </c>
      <c r="I31" s="25">
        <f>I24+25.22</f>
        <v>473.37</v>
      </c>
      <c r="J31" s="25">
        <f>H31+I31</f>
        <v>371798.83999999997</v>
      </c>
    </row>
    <row r="32" spans="1:11" ht="13" x14ac:dyDescent="0.3">
      <c r="B32" s="12"/>
      <c r="C32" s="9"/>
      <c r="D32" s="9"/>
      <c r="E32" s="49" t="s">
        <v>17</v>
      </c>
      <c r="F32" s="61"/>
      <c r="G32" s="58"/>
      <c r="H32" s="54">
        <v>300254.03000000003</v>
      </c>
      <c r="I32" s="25">
        <f>I19+I11+85.72</f>
        <v>339.87</v>
      </c>
      <c r="J32" s="24">
        <f>H32+I32</f>
        <v>300593.90000000002</v>
      </c>
    </row>
    <row r="33" spans="2:10" ht="13" x14ac:dyDescent="0.3">
      <c r="B33" s="12"/>
      <c r="C33" s="9"/>
      <c r="D33" s="9"/>
      <c r="E33" s="11" t="s">
        <v>15</v>
      </c>
      <c r="F33" s="12"/>
      <c r="G33" s="56"/>
      <c r="H33" s="54">
        <v>71071.44</v>
      </c>
      <c r="I33" s="25">
        <f>I22-60.5</f>
        <v>133.5</v>
      </c>
      <c r="J33" s="24">
        <f>H33+I33</f>
        <v>71204.94</v>
      </c>
    </row>
    <row r="34" spans="2:10" ht="13" x14ac:dyDescent="0.3">
      <c r="B34" s="5" t="s">
        <v>42</v>
      </c>
      <c r="E34" s="50" t="s">
        <v>26</v>
      </c>
      <c r="F34" s="61"/>
      <c r="G34" s="58"/>
      <c r="H34" s="25">
        <f t="shared" ref="H34:J34" si="5">SUM(H32:H33)</f>
        <v>371325.47000000003</v>
      </c>
      <c r="I34" s="25">
        <f t="shared" si="5"/>
        <v>473.37</v>
      </c>
      <c r="J34" s="25">
        <f t="shared" si="5"/>
        <v>371798.84</v>
      </c>
    </row>
    <row r="35" spans="2:10" ht="13" x14ac:dyDescent="0.3">
      <c r="E35" s="11" t="s">
        <v>18</v>
      </c>
      <c r="F35" s="12"/>
      <c r="G35" s="56"/>
      <c r="H35" s="24">
        <f t="shared" ref="H35:J35" si="6">H31-H34</f>
        <v>0</v>
      </c>
      <c r="I35" s="25">
        <f t="shared" si="6"/>
        <v>0</v>
      </c>
      <c r="J35" s="24">
        <f t="shared" si="6"/>
        <v>0</v>
      </c>
    </row>
    <row r="36" spans="2:10" ht="13" x14ac:dyDescent="0.3">
      <c r="E36" s="50" t="s">
        <v>27</v>
      </c>
      <c r="F36" s="61"/>
      <c r="G36" s="58"/>
      <c r="H36" s="63">
        <v>0</v>
      </c>
      <c r="I36" s="25">
        <f>I29</f>
        <v>0</v>
      </c>
      <c r="J36" s="25">
        <f>H36+I36</f>
        <v>0</v>
      </c>
    </row>
  </sheetData>
  <mergeCells count="4">
    <mergeCell ref="B2:B3"/>
    <mergeCell ref="E2:E3"/>
    <mergeCell ref="F2:F3"/>
    <mergeCell ref="G2:G3"/>
  </mergeCells>
  <conditionalFormatting sqref="B1:B2">
    <cfRule type="expression" dxfId="35" priority="19" stopIfTrue="1">
      <formula>$L1="Z"</formula>
    </cfRule>
    <cfRule type="expression" dxfId="34" priority="20" stopIfTrue="1">
      <formula>$L1="T"</formula>
    </cfRule>
    <cfRule type="expression" dxfId="33" priority="21" stopIfTrue="1">
      <formula>$L1="Y"</formula>
    </cfRule>
  </conditionalFormatting>
  <conditionalFormatting sqref="B2">
    <cfRule type="expression" dxfId="32" priority="16" stopIfTrue="1">
      <formula>$L2="Z"</formula>
    </cfRule>
    <cfRule type="expression" dxfId="31" priority="17" stopIfTrue="1">
      <formula>$L2="T"</formula>
    </cfRule>
    <cfRule type="expression" dxfId="30" priority="18" stopIfTrue="1">
      <formula>$L2="Y"</formula>
    </cfRule>
  </conditionalFormatting>
  <conditionalFormatting sqref="C10:D11">
    <cfRule type="expression" dxfId="29" priority="13" stopIfTrue="1">
      <formula>#REF!="Z"</formula>
    </cfRule>
    <cfRule type="expression" dxfId="28" priority="14" stopIfTrue="1">
      <formula>#REF!="T"</formula>
    </cfRule>
    <cfRule type="expression" dxfId="27" priority="15" stopIfTrue="1">
      <formula>#REF!="Y"</formula>
    </cfRule>
  </conditionalFormatting>
  <conditionalFormatting sqref="H31">
    <cfRule type="expression" dxfId="26" priority="10" stopIfTrue="1">
      <formula>$J31="Z"</formula>
    </cfRule>
    <cfRule type="expression" dxfId="25" priority="11" stopIfTrue="1">
      <formula>$J31="T"</formula>
    </cfRule>
    <cfRule type="expression" dxfId="24" priority="12" stopIfTrue="1">
      <formula>$J31="Y"</formula>
    </cfRule>
  </conditionalFormatting>
  <conditionalFormatting sqref="H32">
    <cfRule type="expression" dxfId="23" priority="7" stopIfTrue="1">
      <formula>$J32="Z"</formula>
    </cfRule>
    <cfRule type="expression" dxfId="22" priority="8" stopIfTrue="1">
      <formula>$J32="T"</formula>
    </cfRule>
    <cfRule type="expression" dxfId="21" priority="9" stopIfTrue="1">
      <formula>$J32="Y"</formula>
    </cfRule>
  </conditionalFormatting>
  <conditionalFormatting sqref="H33">
    <cfRule type="expression" dxfId="20" priority="4" stopIfTrue="1">
      <formula>$J33="Z"</formula>
    </cfRule>
    <cfRule type="expression" dxfId="19" priority="5" stopIfTrue="1">
      <formula>$J33="T"</formula>
    </cfRule>
    <cfRule type="expression" dxfId="18" priority="6" stopIfTrue="1">
      <formula>$J33="Y"</formula>
    </cfRule>
  </conditionalFormatting>
  <pageMargins left="0.55118110236220474" right="0.35433070866141736" top="0.78740157480314965" bottom="0.78740157480314965" header="0.31496062992125984" footer="0.31496062992125984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tabSelected="1" workbookViewId="0">
      <pane ySplit="3" topLeftCell="A4" activePane="bottomLeft" state="frozen"/>
      <selection pane="bottomLeft" activeCell="A4" sqref="A4:XFD4"/>
    </sheetView>
  </sheetViews>
  <sheetFormatPr defaultColWidth="9.1796875" defaultRowHeight="12.5" x14ac:dyDescent="0.25"/>
  <cols>
    <col min="1" max="1" width="4.54296875" style="5" customWidth="1"/>
    <col min="2" max="2" width="71.1796875" style="5" customWidth="1"/>
    <col min="3" max="3" width="5.54296875" style="23" customWidth="1"/>
    <col min="4" max="4" width="10.1796875" style="23" customWidth="1"/>
    <col min="5" max="5" width="7.7265625" style="5" customWidth="1"/>
    <col min="6" max="6" width="10.1796875" style="5" customWidth="1"/>
    <col min="7" max="7" width="12.1796875" style="5" customWidth="1"/>
    <col min="8" max="8" width="13" style="5" customWidth="1"/>
    <col min="9" max="9" width="12.453125" style="5" customWidth="1"/>
    <col min="10" max="13" width="11.7265625" style="5" customWidth="1"/>
    <col min="14" max="16384" width="9.1796875" style="5"/>
  </cols>
  <sheetData>
    <row r="1" spans="1:10" ht="14" x14ac:dyDescent="0.3">
      <c r="A1" s="31" t="s">
        <v>142</v>
      </c>
      <c r="B1" s="4"/>
      <c r="C1" s="22"/>
      <c r="D1" s="22"/>
      <c r="H1" s="4" t="s">
        <v>143</v>
      </c>
      <c r="I1" s="4"/>
      <c r="J1" s="31"/>
    </row>
    <row r="2" spans="1:10" s="4" customFormat="1" ht="13" x14ac:dyDescent="0.3">
      <c r="A2" s="6" t="s">
        <v>0</v>
      </c>
      <c r="B2" s="156" t="s">
        <v>10</v>
      </c>
      <c r="C2" s="6"/>
      <c r="D2" s="6" t="s">
        <v>19</v>
      </c>
      <c r="E2" s="156" t="s">
        <v>1</v>
      </c>
      <c r="F2" s="156" t="s">
        <v>2</v>
      </c>
      <c r="G2" s="156" t="s">
        <v>3</v>
      </c>
      <c r="H2" s="6" t="s">
        <v>4</v>
      </c>
      <c r="I2" s="6" t="s">
        <v>12</v>
      </c>
      <c r="J2" s="6" t="s">
        <v>5</v>
      </c>
    </row>
    <row r="3" spans="1:10" s="4" customFormat="1" ht="13" x14ac:dyDescent="0.3">
      <c r="A3" s="7" t="s">
        <v>6</v>
      </c>
      <c r="B3" s="157"/>
      <c r="C3" s="7"/>
      <c r="D3" s="7" t="s">
        <v>20</v>
      </c>
      <c r="E3" s="157"/>
      <c r="F3" s="157"/>
      <c r="G3" s="157"/>
      <c r="H3" s="7" t="s">
        <v>7</v>
      </c>
      <c r="I3" s="7" t="s">
        <v>48</v>
      </c>
      <c r="J3" s="7" t="s">
        <v>7</v>
      </c>
    </row>
    <row r="4" spans="1:10" ht="13" x14ac:dyDescent="0.3">
      <c r="A4" s="75" t="s">
        <v>33</v>
      </c>
      <c r="B4" s="61"/>
      <c r="C4" s="76"/>
      <c r="D4" s="76"/>
      <c r="E4" s="76"/>
      <c r="F4" s="76"/>
      <c r="G4" s="76"/>
      <c r="H4" s="76"/>
      <c r="I4" s="77"/>
      <c r="J4" s="73"/>
    </row>
    <row r="5" spans="1:10" ht="13" x14ac:dyDescent="0.3">
      <c r="A5" s="150" t="s">
        <v>8</v>
      </c>
      <c r="B5" s="151" t="s">
        <v>45</v>
      </c>
      <c r="C5" s="152" t="s">
        <v>32</v>
      </c>
      <c r="D5" s="144" t="s">
        <v>44</v>
      </c>
      <c r="E5" s="143"/>
      <c r="F5" s="143">
        <v>4116</v>
      </c>
      <c r="G5" s="153"/>
      <c r="H5" s="154">
        <v>50.29</v>
      </c>
      <c r="I5" s="155">
        <v>25.22</v>
      </c>
      <c r="J5" s="154">
        <f>H5+I5</f>
        <v>75.509999999999991</v>
      </c>
    </row>
    <row r="6" spans="1:10" ht="13" x14ac:dyDescent="0.3">
      <c r="A6" s="146"/>
      <c r="B6" s="151" t="s">
        <v>46</v>
      </c>
      <c r="C6" s="152" t="s">
        <v>32</v>
      </c>
      <c r="D6" s="144" t="s">
        <v>44</v>
      </c>
      <c r="E6" s="143">
        <v>1036</v>
      </c>
      <c r="F6" s="143">
        <v>5213</v>
      </c>
      <c r="G6" s="153"/>
      <c r="H6" s="154">
        <v>50.29</v>
      </c>
      <c r="I6" s="155">
        <v>25.22</v>
      </c>
      <c r="J6" s="154">
        <f>H6+I6</f>
        <v>75.509999999999991</v>
      </c>
    </row>
    <row r="7" spans="1:10" ht="13" x14ac:dyDescent="0.3">
      <c r="A7" s="140" t="s">
        <v>11</v>
      </c>
      <c r="B7" s="141" t="s">
        <v>122</v>
      </c>
      <c r="C7" s="142" t="s">
        <v>32</v>
      </c>
      <c r="D7" s="143">
        <v>103133063</v>
      </c>
      <c r="E7" s="143"/>
      <c r="F7" s="143">
        <v>4116</v>
      </c>
      <c r="G7" s="144" t="s">
        <v>123</v>
      </c>
      <c r="H7" s="147">
        <v>0</v>
      </c>
      <c r="I7" s="148">
        <v>67.22</v>
      </c>
      <c r="J7" s="147">
        <f>H7+I7</f>
        <v>67.22</v>
      </c>
    </row>
    <row r="8" spans="1:10" ht="13" x14ac:dyDescent="0.3">
      <c r="A8" s="145"/>
      <c r="B8" s="141" t="s">
        <v>121</v>
      </c>
      <c r="C8" s="142" t="s">
        <v>32</v>
      </c>
      <c r="D8" s="143">
        <v>103533063</v>
      </c>
      <c r="E8" s="143"/>
      <c r="F8" s="143">
        <v>4116</v>
      </c>
      <c r="G8" s="144" t="s">
        <v>123</v>
      </c>
      <c r="H8" s="147">
        <v>0</v>
      </c>
      <c r="I8" s="148">
        <v>380.93</v>
      </c>
      <c r="J8" s="147">
        <f t="shared" ref="J8:J10" si="0">H8+I8</f>
        <v>380.93</v>
      </c>
    </row>
    <row r="9" spans="1:10" ht="13" x14ac:dyDescent="0.3">
      <c r="A9" s="145"/>
      <c r="B9" s="141" t="s">
        <v>137</v>
      </c>
      <c r="C9" s="142" t="s">
        <v>32</v>
      </c>
      <c r="D9" s="143">
        <v>103133063</v>
      </c>
      <c r="E9" s="143">
        <v>3113</v>
      </c>
      <c r="F9" s="143">
        <v>5336</v>
      </c>
      <c r="G9" s="144" t="s">
        <v>123</v>
      </c>
      <c r="H9" s="147">
        <v>0</v>
      </c>
      <c r="I9" s="148">
        <v>67.22</v>
      </c>
      <c r="J9" s="147">
        <f t="shared" si="0"/>
        <v>67.22</v>
      </c>
    </row>
    <row r="10" spans="1:10" ht="13" x14ac:dyDescent="0.3">
      <c r="A10" s="146"/>
      <c r="B10" s="141" t="s">
        <v>138</v>
      </c>
      <c r="C10" s="142" t="s">
        <v>32</v>
      </c>
      <c r="D10" s="143">
        <v>103533063</v>
      </c>
      <c r="E10" s="143">
        <v>3113</v>
      </c>
      <c r="F10" s="143">
        <v>5336</v>
      </c>
      <c r="G10" s="144" t="s">
        <v>123</v>
      </c>
      <c r="H10" s="147">
        <v>0</v>
      </c>
      <c r="I10" s="148">
        <v>380.93</v>
      </c>
      <c r="J10" s="147">
        <f t="shared" si="0"/>
        <v>380.93</v>
      </c>
    </row>
    <row r="11" spans="1:10" s="10" customFormat="1" ht="13" x14ac:dyDescent="0.3">
      <c r="A11" s="34"/>
      <c r="B11" s="35"/>
      <c r="C11" s="36"/>
      <c r="D11" s="36"/>
      <c r="E11" s="16"/>
      <c r="F11" s="37" t="s">
        <v>9</v>
      </c>
      <c r="G11" s="38"/>
      <c r="H11" s="39">
        <f>H5+H7+H8</f>
        <v>50.29</v>
      </c>
      <c r="I11" s="46">
        <f t="shared" ref="I11:J11" si="1">I5+I7+I8</f>
        <v>473.37</v>
      </c>
      <c r="J11" s="39">
        <f t="shared" si="1"/>
        <v>523.66</v>
      </c>
    </row>
    <row r="12" spans="1:10" s="10" customFormat="1" ht="13" x14ac:dyDescent="0.3">
      <c r="A12" s="34"/>
      <c r="B12" s="40" t="s">
        <v>30</v>
      </c>
      <c r="C12" s="36"/>
      <c r="D12" s="36"/>
      <c r="E12" s="16"/>
      <c r="F12" s="37" t="s">
        <v>14</v>
      </c>
      <c r="G12" s="38"/>
      <c r="H12" s="39">
        <f>H6+H9+H10</f>
        <v>50.29</v>
      </c>
      <c r="I12" s="46">
        <f t="shared" ref="I12:J12" si="2">I6+I9+I10</f>
        <v>473.37</v>
      </c>
      <c r="J12" s="39">
        <f t="shared" si="2"/>
        <v>523.66</v>
      </c>
    </row>
    <row r="13" spans="1:10" ht="13" x14ac:dyDescent="0.3">
      <c r="A13" s="11"/>
      <c r="B13" s="16"/>
      <c r="C13" s="21"/>
      <c r="D13" s="21"/>
      <c r="E13" s="16"/>
      <c r="F13" s="41" t="s">
        <v>18</v>
      </c>
      <c r="G13" s="42"/>
      <c r="H13" s="45">
        <f t="shared" ref="H13:J13" si="3">H11-H12</f>
        <v>0</v>
      </c>
      <c r="I13" s="43">
        <f t="shared" si="3"/>
        <v>0</v>
      </c>
      <c r="J13" s="45">
        <f t="shared" si="3"/>
        <v>0</v>
      </c>
    </row>
    <row r="14" spans="1:10" ht="13" x14ac:dyDescent="0.3">
      <c r="A14" s="8" t="s">
        <v>21</v>
      </c>
      <c r="B14" s="12"/>
      <c r="C14" s="9"/>
      <c r="D14" s="9"/>
      <c r="E14" s="15"/>
      <c r="F14" s="12"/>
      <c r="G14" s="12"/>
      <c r="H14" s="14"/>
      <c r="I14" s="14"/>
      <c r="J14" s="81"/>
    </row>
    <row r="15" spans="1:10" ht="13" x14ac:dyDescent="0.3">
      <c r="A15" s="78" t="s">
        <v>8</v>
      </c>
      <c r="B15" s="122" t="s">
        <v>49</v>
      </c>
      <c r="C15" s="73"/>
      <c r="D15" s="122"/>
      <c r="E15" s="73">
        <v>6112</v>
      </c>
      <c r="F15" s="73">
        <v>5173</v>
      </c>
      <c r="G15" s="122"/>
      <c r="H15" s="24">
        <v>40</v>
      </c>
      <c r="I15" s="25">
        <v>40</v>
      </c>
      <c r="J15" s="66">
        <f>H15+I15</f>
        <v>80</v>
      </c>
    </row>
    <row r="16" spans="1:10" ht="13" x14ac:dyDescent="0.3">
      <c r="A16" s="134"/>
      <c r="B16" s="122" t="s">
        <v>50</v>
      </c>
      <c r="C16" s="73"/>
      <c r="D16" s="122"/>
      <c r="E16" s="73">
        <v>6112</v>
      </c>
      <c r="F16" s="73">
        <v>5137</v>
      </c>
      <c r="G16" s="122"/>
      <c r="H16" s="24">
        <v>16</v>
      </c>
      <c r="I16" s="25">
        <v>7</v>
      </c>
      <c r="J16" s="66">
        <f t="shared" ref="J16:J56" si="4">H16+I16</f>
        <v>23</v>
      </c>
    </row>
    <row r="17" spans="1:10" ht="13" x14ac:dyDescent="0.3">
      <c r="A17" s="134"/>
      <c r="B17" s="122" t="s">
        <v>51</v>
      </c>
      <c r="C17" s="73"/>
      <c r="D17" s="122"/>
      <c r="E17" s="73">
        <v>6112</v>
      </c>
      <c r="F17" s="73">
        <v>5156</v>
      </c>
      <c r="G17" s="122"/>
      <c r="H17" s="24">
        <v>30</v>
      </c>
      <c r="I17" s="25">
        <v>-10</v>
      </c>
      <c r="J17" s="66">
        <f t="shared" si="4"/>
        <v>20</v>
      </c>
    </row>
    <row r="18" spans="1:10" ht="13" x14ac:dyDescent="0.3">
      <c r="A18" s="134"/>
      <c r="B18" s="122" t="s">
        <v>52</v>
      </c>
      <c r="C18" s="73"/>
      <c r="D18" s="122"/>
      <c r="E18" s="73">
        <v>6112</v>
      </c>
      <c r="F18" s="73">
        <v>5162</v>
      </c>
      <c r="G18" s="122"/>
      <c r="H18" s="24">
        <v>30</v>
      </c>
      <c r="I18" s="25">
        <v>-10</v>
      </c>
      <c r="J18" s="66">
        <f t="shared" si="4"/>
        <v>20</v>
      </c>
    </row>
    <row r="19" spans="1:10" ht="13" x14ac:dyDescent="0.3">
      <c r="A19" s="134"/>
      <c r="B19" s="122" t="s">
        <v>53</v>
      </c>
      <c r="C19" s="73"/>
      <c r="D19" s="122"/>
      <c r="E19" s="73">
        <v>6112</v>
      </c>
      <c r="F19" s="73">
        <v>5019</v>
      </c>
      <c r="G19" s="122"/>
      <c r="H19" s="24">
        <v>100</v>
      </c>
      <c r="I19" s="25">
        <v>-20</v>
      </c>
      <c r="J19" s="66">
        <f t="shared" si="4"/>
        <v>80</v>
      </c>
    </row>
    <row r="20" spans="1:10" ht="13" x14ac:dyDescent="0.3">
      <c r="A20" s="135"/>
      <c r="B20" s="122" t="s">
        <v>54</v>
      </c>
      <c r="C20" s="73"/>
      <c r="D20" s="122"/>
      <c r="E20" s="73">
        <v>6112</v>
      </c>
      <c r="F20" s="73">
        <v>5039</v>
      </c>
      <c r="G20" s="122"/>
      <c r="H20" s="24">
        <v>36</v>
      </c>
      <c r="I20" s="25">
        <v>-7</v>
      </c>
      <c r="J20" s="66">
        <f t="shared" si="4"/>
        <v>29</v>
      </c>
    </row>
    <row r="21" spans="1:10" ht="13" x14ac:dyDescent="0.3">
      <c r="A21" s="78" t="s">
        <v>11</v>
      </c>
      <c r="B21" s="89" t="s">
        <v>55</v>
      </c>
      <c r="C21" s="72"/>
      <c r="D21" s="122">
        <v>104513013</v>
      </c>
      <c r="E21" s="2">
        <v>4359</v>
      </c>
      <c r="F21" s="2">
        <v>5163</v>
      </c>
      <c r="G21" s="44" t="s">
        <v>57</v>
      </c>
      <c r="H21" s="74">
        <v>0</v>
      </c>
      <c r="I21" s="90">
        <v>1</v>
      </c>
      <c r="J21" s="83">
        <f t="shared" si="4"/>
        <v>1</v>
      </c>
    </row>
    <row r="22" spans="1:10" ht="13" x14ac:dyDescent="0.3">
      <c r="A22" s="86"/>
      <c r="B22" s="89" t="s">
        <v>56</v>
      </c>
      <c r="C22" s="72"/>
      <c r="D22" s="122">
        <v>104513013</v>
      </c>
      <c r="E22" s="2">
        <v>4359</v>
      </c>
      <c r="F22" s="2">
        <v>5137</v>
      </c>
      <c r="G22" s="44" t="s">
        <v>57</v>
      </c>
      <c r="H22" s="74">
        <v>131</v>
      </c>
      <c r="I22" s="90">
        <v>-1</v>
      </c>
      <c r="J22" s="83">
        <f t="shared" si="4"/>
        <v>130</v>
      </c>
    </row>
    <row r="23" spans="1:10" ht="13" x14ac:dyDescent="0.3">
      <c r="A23" s="98" t="s">
        <v>34</v>
      </c>
      <c r="B23" s="79" t="s">
        <v>62</v>
      </c>
      <c r="C23" s="73"/>
      <c r="D23" s="73"/>
      <c r="E23" s="88">
        <v>4399</v>
      </c>
      <c r="F23" s="88">
        <v>5137</v>
      </c>
      <c r="G23" s="105" t="s">
        <v>59</v>
      </c>
      <c r="H23" s="101">
        <v>0</v>
      </c>
      <c r="I23" s="102">
        <v>30</v>
      </c>
      <c r="J23" s="83">
        <f t="shared" si="4"/>
        <v>30</v>
      </c>
    </row>
    <row r="24" spans="1:10" ht="13" x14ac:dyDescent="0.3">
      <c r="A24" s="84"/>
      <c r="B24" s="122" t="s">
        <v>61</v>
      </c>
      <c r="C24" s="73"/>
      <c r="D24" s="73"/>
      <c r="E24" s="124">
        <v>4357</v>
      </c>
      <c r="F24" s="104">
        <v>5222</v>
      </c>
      <c r="G24" s="126" t="s">
        <v>60</v>
      </c>
      <c r="H24" s="99">
        <v>743.13</v>
      </c>
      <c r="I24" s="128">
        <v>-30</v>
      </c>
      <c r="J24" s="83">
        <f t="shared" si="4"/>
        <v>713.13</v>
      </c>
    </row>
    <row r="25" spans="1:10" ht="13" x14ac:dyDescent="0.3">
      <c r="A25" s="78" t="s">
        <v>35</v>
      </c>
      <c r="B25" s="123" t="s">
        <v>67</v>
      </c>
      <c r="C25" s="122"/>
      <c r="D25" s="122">
        <v>13010</v>
      </c>
      <c r="E25" s="124">
        <v>4339</v>
      </c>
      <c r="F25" s="125">
        <v>5011</v>
      </c>
      <c r="G25" s="126" t="s">
        <v>64</v>
      </c>
      <c r="H25" s="127">
        <v>372</v>
      </c>
      <c r="I25" s="128">
        <v>30</v>
      </c>
      <c r="J25" s="83">
        <f t="shared" si="4"/>
        <v>402</v>
      </c>
    </row>
    <row r="26" spans="1:10" ht="13" x14ac:dyDescent="0.3">
      <c r="A26" s="86"/>
      <c r="B26" s="123" t="s">
        <v>68</v>
      </c>
      <c r="C26" s="122"/>
      <c r="D26" s="122">
        <v>13010</v>
      </c>
      <c r="E26" s="124">
        <v>4339</v>
      </c>
      <c r="F26" s="125">
        <v>5021</v>
      </c>
      <c r="G26" s="126" t="s">
        <v>64</v>
      </c>
      <c r="H26" s="127">
        <v>104</v>
      </c>
      <c r="I26" s="128">
        <v>-30</v>
      </c>
      <c r="J26" s="83">
        <f t="shared" si="4"/>
        <v>74</v>
      </c>
    </row>
    <row r="27" spans="1:10" ht="13" x14ac:dyDescent="0.3">
      <c r="A27" s="78" t="s">
        <v>78</v>
      </c>
      <c r="B27" s="111" t="s">
        <v>139</v>
      </c>
      <c r="C27" s="73"/>
      <c r="D27" s="73"/>
      <c r="E27" s="124">
        <v>4379</v>
      </c>
      <c r="F27" s="125">
        <v>5169</v>
      </c>
      <c r="G27" s="126" t="s">
        <v>63</v>
      </c>
      <c r="H27" s="127">
        <v>35</v>
      </c>
      <c r="I27" s="128">
        <v>8</v>
      </c>
      <c r="J27" s="83">
        <f>H27+I27</f>
        <v>43</v>
      </c>
    </row>
    <row r="28" spans="1:10" ht="13" x14ac:dyDescent="0.3">
      <c r="A28" s="71"/>
      <c r="B28" s="111" t="s">
        <v>69</v>
      </c>
      <c r="C28" s="73"/>
      <c r="D28" s="73"/>
      <c r="E28" s="124">
        <v>4379</v>
      </c>
      <c r="F28" s="125">
        <v>5164</v>
      </c>
      <c r="G28" s="126" t="s">
        <v>63</v>
      </c>
      <c r="H28" s="127">
        <v>8</v>
      </c>
      <c r="I28" s="128">
        <v>-8</v>
      </c>
      <c r="J28" s="83">
        <f t="shared" si="4"/>
        <v>0</v>
      </c>
    </row>
    <row r="29" spans="1:10" ht="13" x14ac:dyDescent="0.3">
      <c r="A29" s="33" t="s">
        <v>38</v>
      </c>
      <c r="B29" s="58" t="s">
        <v>72</v>
      </c>
      <c r="C29" s="122"/>
      <c r="D29" s="122"/>
      <c r="E29" s="124">
        <v>4329</v>
      </c>
      <c r="F29" s="125">
        <v>5139</v>
      </c>
      <c r="G29" s="126" t="s">
        <v>65</v>
      </c>
      <c r="H29" s="127">
        <v>5</v>
      </c>
      <c r="I29" s="128">
        <v>5</v>
      </c>
      <c r="J29" s="83">
        <f t="shared" si="4"/>
        <v>10</v>
      </c>
    </row>
    <row r="30" spans="1:10" ht="13" x14ac:dyDescent="0.3">
      <c r="A30" s="71"/>
      <c r="B30" s="58" t="s">
        <v>71</v>
      </c>
      <c r="C30" s="122"/>
      <c r="D30" s="122"/>
      <c r="E30" s="124">
        <v>4379</v>
      </c>
      <c r="F30" s="125">
        <v>5169</v>
      </c>
      <c r="G30" s="126" t="s">
        <v>65</v>
      </c>
      <c r="H30" s="127">
        <v>33</v>
      </c>
      <c r="I30" s="128">
        <v>-5</v>
      </c>
      <c r="J30" s="83">
        <f t="shared" si="4"/>
        <v>28</v>
      </c>
    </row>
    <row r="31" spans="1:10" ht="13" x14ac:dyDescent="0.3">
      <c r="A31" s="33" t="s">
        <v>79</v>
      </c>
      <c r="B31" s="58" t="s">
        <v>73</v>
      </c>
      <c r="C31" s="122"/>
      <c r="D31" s="122">
        <v>13011</v>
      </c>
      <c r="E31" s="124">
        <v>4329</v>
      </c>
      <c r="F31" s="125">
        <v>5424</v>
      </c>
      <c r="G31" s="126" t="s">
        <v>66</v>
      </c>
      <c r="H31" s="127">
        <v>8</v>
      </c>
      <c r="I31" s="128">
        <v>2</v>
      </c>
      <c r="J31" s="83">
        <f>H31+I31</f>
        <v>10</v>
      </c>
    </row>
    <row r="32" spans="1:10" ht="13" x14ac:dyDescent="0.3">
      <c r="A32" s="82"/>
      <c r="B32" s="58" t="s">
        <v>74</v>
      </c>
      <c r="C32" s="122"/>
      <c r="D32" s="122">
        <v>13011</v>
      </c>
      <c r="E32" s="124">
        <v>4329</v>
      </c>
      <c r="F32" s="125">
        <v>5151</v>
      </c>
      <c r="G32" s="126" t="s">
        <v>66</v>
      </c>
      <c r="H32" s="127">
        <v>0</v>
      </c>
      <c r="I32" s="128">
        <v>9</v>
      </c>
      <c r="J32" s="83">
        <f>H32+I32</f>
        <v>9</v>
      </c>
    </row>
    <row r="33" spans="1:10" ht="13" x14ac:dyDescent="0.3">
      <c r="A33" s="82"/>
      <c r="B33" s="58" t="s">
        <v>75</v>
      </c>
      <c r="C33" s="122"/>
      <c r="D33" s="122">
        <v>13011</v>
      </c>
      <c r="E33" s="124">
        <v>4329</v>
      </c>
      <c r="F33" s="125">
        <v>5152</v>
      </c>
      <c r="G33" s="126" t="s">
        <v>66</v>
      </c>
      <c r="H33" s="127">
        <v>0</v>
      </c>
      <c r="I33" s="128">
        <v>57</v>
      </c>
      <c r="J33" s="83">
        <f>H33+I33</f>
        <v>57</v>
      </c>
    </row>
    <row r="34" spans="1:10" ht="13" x14ac:dyDescent="0.3">
      <c r="A34" s="82"/>
      <c r="B34" s="58" t="s">
        <v>76</v>
      </c>
      <c r="C34" s="122"/>
      <c r="D34" s="122">
        <v>13011</v>
      </c>
      <c r="E34" s="124">
        <v>4329</v>
      </c>
      <c r="F34" s="125">
        <v>5154</v>
      </c>
      <c r="G34" s="126" t="s">
        <v>66</v>
      </c>
      <c r="H34" s="127">
        <v>0</v>
      </c>
      <c r="I34" s="128">
        <v>64</v>
      </c>
      <c r="J34" s="83">
        <f>H34+I34</f>
        <v>64</v>
      </c>
    </row>
    <row r="35" spans="1:10" ht="13" x14ac:dyDescent="0.3">
      <c r="A35" s="82"/>
      <c r="B35" s="58" t="s">
        <v>77</v>
      </c>
      <c r="C35" s="122"/>
      <c r="D35" s="122">
        <v>13011</v>
      </c>
      <c r="E35" s="124">
        <v>4329</v>
      </c>
      <c r="F35" s="125">
        <v>5021</v>
      </c>
      <c r="G35" s="126" t="s">
        <v>66</v>
      </c>
      <c r="H35" s="127">
        <v>104</v>
      </c>
      <c r="I35" s="128">
        <v>-35</v>
      </c>
      <c r="J35" s="83">
        <f t="shared" si="4"/>
        <v>69</v>
      </c>
    </row>
    <row r="36" spans="1:10" ht="13" x14ac:dyDescent="0.3">
      <c r="A36" s="82"/>
      <c r="B36" s="58" t="s">
        <v>80</v>
      </c>
      <c r="C36" s="122"/>
      <c r="D36" s="122">
        <v>13011</v>
      </c>
      <c r="E36" s="124">
        <v>4329</v>
      </c>
      <c r="F36" s="125">
        <v>5136</v>
      </c>
      <c r="G36" s="126" t="s">
        <v>66</v>
      </c>
      <c r="H36" s="127">
        <v>3</v>
      </c>
      <c r="I36" s="128">
        <v>-1</v>
      </c>
      <c r="J36" s="83">
        <f t="shared" si="4"/>
        <v>2</v>
      </c>
    </row>
    <row r="37" spans="1:10" ht="13" x14ac:dyDescent="0.3">
      <c r="A37" s="82"/>
      <c r="B37" s="58" t="s">
        <v>81</v>
      </c>
      <c r="C37" s="122"/>
      <c r="D37" s="122">
        <v>13011</v>
      </c>
      <c r="E37" s="124">
        <v>4329</v>
      </c>
      <c r="F37" s="125">
        <v>5137</v>
      </c>
      <c r="G37" s="126" t="s">
        <v>66</v>
      </c>
      <c r="H37" s="127">
        <v>10</v>
      </c>
      <c r="I37" s="128">
        <v>-6</v>
      </c>
      <c r="J37" s="83">
        <f t="shared" si="4"/>
        <v>4</v>
      </c>
    </row>
    <row r="38" spans="1:10" ht="13" x14ac:dyDescent="0.3">
      <c r="A38" s="82"/>
      <c r="B38" s="58" t="s">
        <v>82</v>
      </c>
      <c r="C38" s="122"/>
      <c r="D38" s="122">
        <v>13011</v>
      </c>
      <c r="E38" s="124">
        <v>4329</v>
      </c>
      <c r="F38" s="125">
        <v>5156</v>
      </c>
      <c r="G38" s="126" t="s">
        <v>66</v>
      </c>
      <c r="H38" s="127">
        <v>16</v>
      </c>
      <c r="I38" s="128">
        <v>-5</v>
      </c>
      <c r="J38" s="83">
        <f t="shared" si="4"/>
        <v>11</v>
      </c>
    </row>
    <row r="39" spans="1:10" ht="13" x14ac:dyDescent="0.3">
      <c r="A39" s="82"/>
      <c r="B39" s="58" t="s">
        <v>83</v>
      </c>
      <c r="C39" s="122"/>
      <c r="D39" s="122">
        <v>13011</v>
      </c>
      <c r="E39" s="124">
        <v>4329</v>
      </c>
      <c r="F39" s="125">
        <v>5167</v>
      </c>
      <c r="G39" s="126" t="s">
        <v>66</v>
      </c>
      <c r="H39" s="127">
        <v>110</v>
      </c>
      <c r="I39" s="128">
        <v>-70</v>
      </c>
      <c r="J39" s="83">
        <f t="shared" si="4"/>
        <v>40</v>
      </c>
    </row>
    <row r="40" spans="1:10" ht="13" x14ac:dyDescent="0.3">
      <c r="A40" s="71"/>
      <c r="B40" s="58" t="s">
        <v>84</v>
      </c>
      <c r="C40" s="122"/>
      <c r="D40" s="122">
        <v>13011</v>
      </c>
      <c r="E40" s="124">
        <v>4329</v>
      </c>
      <c r="F40" s="125">
        <v>5173</v>
      </c>
      <c r="G40" s="126" t="s">
        <v>66</v>
      </c>
      <c r="H40" s="127">
        <v>25</v>
      </c>
      <c r="I40" s="128">
        <v>-15</v>
      </c>
      <c r="J40" s="83">
        <f t="shared" si="4"/>
        <v>10</v>
      </c>
    </row>
    <row r="41" spans="1:10" ht="13" x14ac:dyDescent="0.3">
      <c r="A41" s="33" t="s">
        <v>103</v>
      </c>
      <c r="B41" s="122" t="s">
        <v>87</v>
      </c>
      <c r="C41" s="122"/>
      <c r="D41" s="122">
        <v>103133063</v>
      </c>
      <c r="E41" s="124">
        <v>3113</v>
      </c>
      <c r="F41" s="125">
        <v>5136</v>
      </c>
      <c r="G41" s="126" t="s">
        <v>85</v>
      </c>
      <c r="H41" s="129">
        <v>1</v>
      </c>
      <c r="I41" s="130">
        <v>3</v>
      </c>
      <c r="J41" s="83">
        <f t="shared" si="4"/>
        <v>4</v>
      </c>
    </row>
    <row r="42" spans="1:10" ht="13" x14ac:dyDescent="0.3">
      <c r="A42" s="71"/>
      <c r="B42" s="122" t="s">
        <v>86</v>
      </c>
      <c r="C42" s="122"/>
      <c r="D42" s="122">
        <v>103133063</v>
      </c>
      <c r="E42" s="124">
        <v>3113</v>
      </c>
      <c r="F42" s="125">
        <v>5139</v>
      </c>
      <c r="G42" s="126" t="s">
        <v>85</v>
      </c>
      <c r="H42" s="129">
        <v>30</v>
      </c>
      <c r="I42" s="130">
        <v>-3</v>
      </c>
      <c r="J42" s="83">
        <f t="shared" si="4"/>
        <v>27</v>
      </c>
    </row>
    <row r="43" spans="1:10" ht="13" x14ac:dyDescent="0.3">
      <c r="A43" s="33" t="s">
        <v>104</v>
      </c>
      <c r="B43" s="122" t="s">
        <v>88</v>
      </c>
      <c r="C43" s="122"/>
      <c r="D43" s="122"/>
      <c r="E43" s="124">
        <v>3319</v>
      </c>
      <c r="F43" s="125">
        <v>5175</v>
      </c>
      <c r="G43" s="126" t="s">
        <v>89</v>
      </c>
      <c r="H43" s="129">
        <v>12</v>
      </c>
      <c r="I43" s="130">
        <v>3</v>
      </c>
      <c r="J43" s="83">
        <f t="shared" si="4"/>
        <v>15</v>
      </c>
    </row>
    <row r="44" spans="1:10" ht="13" x14ac:dyDescent="0.3">
      <c r="A44" s="82"/>
      <c r="B44" s="122" t="s">
        <v>91</v>
      </c>
      <c r="C44" s="122"/>
      <c r="D44" s="122"/>
      <c r="E44" s="124">
        <v>3419</v>
      </c>
      <c r="F44" s="125">
        <v>5175</v>
      </c>
      <c r="G44" s="126" t="s">
        <v>92</v>
      </c>
      <c r="H44" s="129">
        <v>6</v>
      </c>
      <c r="I44" s="130">
        <v>16</v>
      </c>
      <c r="J44" s="83">
        <f t="shared" si="4"/>
        <v>22</v>
      </c>
    </row>
    <row r="45" spans="1:10" ht="13" x14ac:dyDescent="0.3">
      <c r="A45" s="71"/>
      <c r="B45" s="122" t="s">
        <v>90</v>
      </c>
      <c r="C45" s="122"/>
      <c r="D45" s="122"/>
      <c r="E45" s="124">
        <v>3319</v>
      </c>
      <c r="F45" s="125">
        <v>5169</v>
      </c>
      <c r="G45" s="126" t="s">
        <v>89</v>
      </c>
      <c r="H45" s="129">
        <v>133</v>
      </c>
      <c r="I45" s="130">
        <v>-19</v>
      </c>
      <c r="J45" s="83">
        <f t="shared" si="4"/>
        <v>114</v>
      </c>
    </row>
    <row r="46" spans="1:10" ht="13" x14ac:dyDescent="0.3">
      <c r="A46" s="33" t="s">
        <v>105</v>
      </c>
      <c r="B46" s="122" t="s">
        <v>93</v>
      </c>
      <c r="C46" s="122"/>
      <c r="D46" s="122"/>
      <c r="E46" s="124">
        <v>3113</v>
      </c>
      <c r="F46" s="125">
        <v>5169</v>
      </c>
      <c r="G46" s="126" t="s">
        <v>94</v>
      </c>
      <c r="H46" s="129">
        <v>30</v>
      </c>
      <c r="I46" s="130">
        <v>10</v>
      </c>
      <c r="J46" s="83">
        <f t="shared" si="4"/>
        <v>40</v>
      </c>
    </row>
    <row r="47" spans="1:10" ht="13" x14ac:dyDescent="0.3">
      <c r="A47" s="71"/>
      <c r="B47" s="122" t="s">
        <v>95</v>
      </c>
      <c r="C47" s="122"/>
      <c r="D47" s="122"/>
      <c r="E47" s="124">
        <v>3113</v>
      </c>
      <c r="F47" s="125">
        <v>5164</v>
      </c>
      <c r="G47" s="126" t="s">
        <v>94</v>
      </c>
      <c r="H47" s="129">
        <v>10</v>
      </c>
      <c r="I47" s="130">
        <v>-10</v>
      </c>
      <c r="J47" s="83">
        <f t="shared" si="4"/>
        <v>0</v>
      </c>
    </row>
    <row r="48" spans="1:10" ht="13" x14ac:dyDescent="0.3">
      <c r="A48" s="33" t="s">
        <v>106</v>
      </c>
      <c r="B48" s="122" t="s">
        <v>96</v>
      </c>
      <c r="C48" s="122"/>
      <c r="D48" s="122"/>
      <c r="E48" s="124">
        <v>6112</v>
      </c>
      <c r="F48" s="125">
        <v>5901</v>
      </c>
      <c r="G48" s="126" t="s">
        <v>97</v>
      </c>
      <c r="H48" s="129">
        <v>49</v>
      </c>
      <c r="I48" s="130">
        <v>50</v>
      </c>
      <c r="J48" s="83">
        <f t="shared" si="4"/>
        <v>99</v>
      </c>
    </row>
    <row r="49" spans="1:11" ht="13" x14ac:dyDescent="0.3">
      <c r="A49" s="82"/>
      <c r="B49" s="122" t="s">
        <v>99</v>
      </c>
      <c r="C49" s="122"/>
      <c r="D49" s="122"/>
      <c r="E49" s="124">
        <v>6112</v>
      </c>
      <c r="F49" s="125">
        <v>5901</v>
      </c>
      <c r="G49" s="126" t="s">
        <v>98</v>
      </c>
      <c r="H49" s="129">
        <v>19.5</v>
      </c>
      <c r="I49" s="130">
        <v>50</v>
      </c>
      <c r="J49" s="83">
        <f t="shared" si="4"/>
        <v>69.5</v>
      </c>
    </row>
    <row r="50" spans="1:11" ht="13" x14ac:dyDescent="0.3">
      <c r="A50" s="71"/>
      <c r="B50" s="122" t="s">
        <v>119</v>
      </c>
      <c r="C50" s="122"/>
      <c r="D50" s="122"/>
      <c r="E50" s="124">
        <v>3392</v>
      </c>
      <c r="F50" s="125">
        <v>5222</v>
      </c>
      <c r="G50" s="126" t="s">
        <v>100</v>
      </c>
      <c r="H50" s="129">
        <v>144.4</v>
      </c>
      <c r="I50" s="130">
        <v>-100</v>
      </c>
      <c r="J50" s="83">
        <f t="shared" si="4"/>
        <v>44.400000000000006</v>
      </c>
    </row>
    <row r="51" spans="1:11" ht="13" x14ac:dyDescent="0.3">
      <c r="A51" s="33" t="s">
        <v>107</v>
      </c>
      <c r="B51" s="122" t="s">
        <v>101</v>
      </c>
      <c r="C51" s="122"/>
      <c r="D51" s="122"/>
      <c r="E51" s="124">
        <v>3113</v>
      </c>
      <c r="F51" s="125">
        <v>5167</v>
      </c>
      <c r="G51" s="126"/>
      <c r="H51" s="129">
        <v>10</v>
      </c>
      <c r="I51" s="130">
        <v>20</v>
      </c>
      <c r="J51" s="83">
        <f t="shared" si="4"/>
        <v>30</v>
      </c>
    </row>
    <row r="52" spans="1:11" ht="13" x14ac:dyDescent="0.3">
      <c r="A52" s="71"/>
      <c r="B52" s="122" t="s">
        <v>102</v>
      </c>
      <c r="C52" s="122"/>
      <c r="D52" s="122"/>
      <c r="E52" s="124">
        <v>3113</v>
      </c>
      <c r="F52" s="125">
        <v>5175</v>
      </c>
      <c r="G52" s="126"/>
      <c r="H52" s="129">
        <v>31</v>
      </c>
      <c r="I52" s="130">
        <v>-20</v>
      </c>
      <c r="J52" s="83">
        <f t="shared" si="4"/>
        <v>11</v>
      </c>
    </row>
    <row r="53" spans="1:11" ht="13" x14ac:dyDescent="0.3">
      <c r="A53" s="33" t="s">
        <v>108</v>
      </c>
      <c r="B53" s="122" t="s">
        <v>111</v>
      </c>
      <c r="C53" s="122"/>
      <c r="D53" s="122"/>
      <c r="E53" s="124">
        <v>3639</v>
      </c>
      <c r="F53" s="125">
        <v>5166</v>
      </c>
      <c r="G53" s="126" t="s">
        <v>110</v>
      </c>
      <c r="H53" s="129">
        <v>80</v>
      </c>
      <c r="I53" s="130">
        <v>4.5</v>
      </c>
      <c r="J53" s="83">
        <f t="shared" si="4"/>
        <v>84.5</v>
      </c>
    </row>
    <row r="54" spans="1:11" ht="13" x14ac:dyDescent="0.3">
      <c r="A54" s="71"/>
      <c r="B54" s="122" t="s">
        <v>109</v>
      </c>
      <c r="C54" s="122"/>
      <c r="D54" s="122"/>
      <c r="E54" s="124">
        <v>3639</v>
      </c>
      <c r="F54" s="125">
        <v>5169</v>
      </c>
      <c r="G54" s="126" t="s">
        <v>110</v>
      </c>
      <c r="H54" s="129">
        <v>83.49</v>
      </c>
      <c r="I54" s="130">
        <v>56</v>
      </c>
      <c r="J54" s="83">
        <f t="shared" si="4"/>
        <v>139.49</v>
      </c>
    </row>
    <row r="55" spans="1:11" ht="13" x14ac:dyDescent="0.3">
      <c r="A55" s="33" t="s">
        <v>116</v>
      </c>
      <c r="B55" s="122" t="s">
        <v>120</v>
      </c>
      <c r="C55" s="122"/>
      <c r="D55" s="122"/>
      <c r="E55" s="124">
        <v>3121</v>
      </c>
      <c r="F55" s="125">
        <v>5339</v>
      </c>
      <c r="G55" s="126" t="s">
        <v>117</v>
      </c>
      <c r="H55" s="129">
        <v>0</v>
      </c>
      <c r="I55" s="130">
        <v>25</v>
      </c>
      <c r="J55" s="83">
        <f t="shared" si="4"/>
        <v>25</v>
      </c>
    </row>
    <row r="56" spans="1:11" ht="13" x14ac:dyDescent="0.3">
      <c r="A56" s="71"/>
      <c r="B56" s="122" t="s">
        <v>140</v>
      </c>
      <c r="C56" s="122"/>
      <c r="D56" s="122"/>
      <c r="E56" s="124">
        <v>3392</v>
      </c>
      <c r="F56" s="125">
        <v>5222</v>
      </c>
      <c r="G56" s="126" t="s">
        <v>100</v>
      </c>
      <c r="H56" s="129">
        <v>144</v>
      </c>
      <c r="I56" s="130">
        <v>-25</v>
      </c>
      <c r="J56" s="83">
        <f t="shared" si="4"/>
        <v>119</v>
      </c>
    </row>
    <row r="57" spans="1:11" ht="13" x14ac:dyDescent="0.3">
      <c r="A57" s="33" t="s">
        <v>124</v>
      </c>
      <c r="B57" s="79" t="s">
        <v>125</v>
      </c>
      <c r="C57" s="122"/>
      <c r="D57" s="122"/>
      <c r="E57" s="124">
        <v>3421</v>
      </c>
      <c r="F57" s="124">
        <v>5331</v>
      </c>
      <c r="G57" s="126" t="s">
        <v>126</v>
      </c>
      <c r="H57" s="24">
        <v>0</v>
      </c>
      <c r="I57" s="25">
        <v>33</v>
      </c>
      <c r="J57" s="1">
        <f>H57+I57</f>
        <v>33</v>
      </c>
    </row>
    <row r="58" spans="1:11" ht="13" x14ac:dyDescent="0.3">
      <c r="A58" s="71"/>
      <c r="B58" s="79" t="s">
        <v>127</v>
      </c>
      <c r="C58" s="122"/>
      <c r="D58" s="122"/>
      <c r="E58" s="124">
        <v>3421</v>
      </c>
      <c r="F58" s="124">
        <v>5171</v>
      </c>
      <c r="G58" s="126" t="s">
        <v>126</v>
      </c>
      <c r="H58" s="24">
        <v>33</v>
      </c>
      <c r="I58" s="25">
        <v>-33</v>
      </c>
      <c r="J58" s="1">
        <f>H58+I58</f>
        <v>0</v>
      </c>
    </row>
    <row r="59" spans="1:11" ht="13" x14ac:dyDescent="0.3">
      <c r="A59" s="149" t="s">
        <v>129</v>
      </c>
      <c r="B59" s="79" t="s">
        <v>131</v>
      </c>
      <c r="C59" s="122"/>
      <c r="D59" s="122"/>
      <c r="E59" s="124">
        <v>3419</v>
      </c>
      <c r="F59" s="124">
        <v>5901</v>
      </c>
      <c r="G59" s="126" t="s">
        <v>130</v>
      </c>
      <c r="H59" s="24">
        <v>194</v>
      </c>
      <c r="I59" s="25">
        <v>-194</v>
      </c>
      <c r="J59" s="1">
        <f t="shared" ref="J59:J61" si="5">H59+I59</f>
        <v>0</v>
      </c>
    </row>
    <row r="60" spans="1:11" ht="13" x14ac:dyDescent="0.3">
      <c r="A60" s="82" t="s">
        <v>132</v>
      </c>
      <c r="B60" s="79" t="s">
        <v>141</v>
      </c>
      <c r="C60" s="122"/>
      <c r="D60" s="122"/>
      <c r="E60" s="124">
        <v>3419</v>
      </c>
      <c r="F60" s="124">
        <v>5222</v>
      </c>
      <c r="G60" s="126" t="s">
        <v>134</v>
      </c>
      <c r="H60" s="24">
        <v>0</v>
      </c>
      <c r="I60" s="25">
        <v>4</v>
      </c>
      <c r="J60" s="1">
        <f t="shared" si="5"/>
        <v>4</v>
      </c>
    </row>
    <row r="61" spans="1:11" ht="13" x14ac:dyDescent="0.3">
      <c r="A61" s="71"/>
      <c r="B61" s="79" t="s">
        <v>133</v>
      </c>
      <c r="C61" s="122"/>
      <c r="D61" s="122"/>
      <c r="E61" s="124">
        <v>6112</v>
      </c>
      <c r="F61" s="124">
        <v>5901</v>
      </c>
      <c r="G61" s="126" t="s">
        <v>98</v>
      </c>
      <c r="H61" s="24">
        <v>19.5</v>
      </c>
      <c r="I61" s="25">
        <v>-4</v>
      </c>
      <c r="J61" s="1">
        <f t="shared" si="5"/>
        <v>15.5</v>
      </c>
    </row>
    <row r="62" spans="1:11" ht="13" x14ac:dyDescent="0.3">
      <c r="A62" s="84"/>
      <c r="B62" s="122"/>
      <c r="C62" s="73"/>
      <c r="D62" s="73"/>
      <c r="E62" s="122"/>
      <c r="F62" s="80" t="s">
        <v>22</v>
      </c>
      <c r="G62" s="28"/>
      <c r="H62" s="13">
        <f>SUM(H21:H61)</f>
        <v>2737.02</v>
      </c>
      <c r="I62" s="29">
        <f t="shared" ref="I62:J62" si="6">SUM(I21:I61)</f>
        <v>-133.5</v>
      </c>
      <c r="J62" s="13">
        <f t="shared" si="6"/>
        <v>2603.5200000000004</v>
      </c>
    </row>
    <row r="63" spans="1:11" ht="13" x14ac:dyDescent="0.3">
      <c r="A63" s="18" t="s">
        <v>36</v>
      </c>
      <c r="B63" s="12"/>
      <c r="C63" s="9"/>
      <c r="D63" s="9"/>
      <c r="E63" s="15"/>
      <c r="F63" s="12"/>
      <c r="G63" s="12"/>
      <c r="H63" s="14"/>
      <c r="I63" s="14"/>
      <c r="J63" s="136"/>
      <c r="K63" s="12"/>
    </row>
    <row r="64" spans="1:11" ht="13" x14ac:dyDescent="0.3">
      <c r="A64" s="2" t="s">
        <v>8</v>
      </c>
      <c r="B64" s="122" t="s">
        <v>112</v>
      </c>
      <c r="C64" s="122"/>
      <c r="D64" s="122"/>
      <c r="E64" s="124">
        <v>3639</v>
      </c>
      <c r="F64" s="2">
        <v>6121</v>
      </c>
      <c r="G64" s="44" t="s">
        <v>110</v>
      </c>
      <c r="H64" s="74">
        <v>771.5</v>
      </c>
      <c r="I64" s="90">
        <v>-60.5</v>
      </c>
      <c r="J64" s="74">
        <f t="shared" ref="J64:J65" si="7">H64+I64</f>
        <v>711</v>
      </c>
      <c r="K64" s="12"/>
    </row>
    <row r="65" spans="1:11" ht="13" x14ac:dyDescent="0.3">
      <c r="A65" s="131" t="s">
        <v>11</v>
      </c>
      <c r="B65" s="3" t="s">
        <v>113</v>
      </c>
      <c r="C65" s="72"/>
      <c r="D65" s="2"/>
      <c r="E65" s="2">
        <v>3111</v>
      </c>
      <c r="F65" s="2">
        <v>6121</v>
      </c>
      <c r="G65" s="2">
        <v>6292</v>
      </c>
      <c r="H65" s="74">
        <v>191</v>
      </c>
      <c r="I65" s="90">
        <v>50</v>
      </c>
      <c r="J65" s="74">
        <f t="shared" si="7"/>
        <v>241</v>
      </c>
      <c r="K65" s="12"/>
    </row>
    <row r="66" spans="1:11" ht="13" x14ac:dyDescent="0.3">
      <c r="A66" s="71"/>
      <c r="B66" s="3" t="s">
        <v>114</v>
      </c>
      <c r="C66" s="122"/>
      <c r="D66" s="122"/>
      <c r="E66" s="124">
        <v>3421</v>
      </c>
      <c r="F66" s="124">
        <v>6121</v>
      </c>
      <c r="G66" s="126" t="s">
        <v>115</v>
      </c>
      <c r="H66" s="24">
        <v>150</v>
      </c>
      <c r="I66" s="25">
        <v>-50</v>
      </c>
      <c r="J66" s="1">
        <f>H66+I66</f>
        <v>100</v>
      </c>
      <c r="K66" s="12"/>
    </row>
    <row r="67" spans="1:11" ht="13" x14ac:dyDescent="0.3">
      <c r="A67" s="2" t="s">
        <v>34</v>
      </c>
      <c r="B67" s="3" t="s">
        <v>136</v>
      </c>
      <c r="C67" s="72"/>
      <c r="D67" s="3"/>
      <c r="E67" s="2">
        <v>3419</v>
      </c>
      <c r="F67" s="2">
        <v>6322</v>
      </c>
      <c r="G67" s="44" t="s">
        <v>128</v>
      </c>
      <c r="H67" s="66">
        <v>0</v>
      </c>
      <c r="I67" s="67">
        <v>194</v>
      </c>
      <c r="J67" s="74">
        <v>0</v>
      </c>
      <c r="K67" s="12"/>
    </row>
    <row r="68" spans="1:11" ht="13" x14ac:dyDescent="0.3">
      <c r="A68" s="21"/>
      <c r="B68" s="16"/>
      <c r="C68" s="21"/>
      <c r="D68" s="21"/>
      <c r="E68" s="17"/>
      <c r="F68" s="64"/>
      <c r="G68" s="85" t="s">
        <v>23</v>
      </c>
      <c r="H68" s="20">
        <f>SUM(H64:H67)</f>
        <v>1112.5</v>
      </c>
      <c r="I68" s="26">
        <f t="shared" ref="I68:J68" si="8">SUM(I64:I67)</f>
        <v>133.5</v>
      </c>
      <c r="J68" s="20">
        <f t="shared" si="8"/>
        <v>1052</v>
      </c>
    </row>
    <row r="69" spans="1:11" ht="13" x14ac:dyDescent="0.3">
      <c r="A69" s="21"/>
      <c r="B69" s="16"/>
      <c r="C69" s="21"/>
      <c r="D69" s="21"/>
      <c r="E69" s="17"/>
      <c r="F69" s="68"/>
      <c r="G69" s="69"/>
      <c r="H69" s="70"/>
      <c r="I69" s="67"/>
      <c r="J69" s="66"/>
    </row>
    <row r="70" spans="1:11" ht="13" x14ac:dyDescent="0.3">
      <c r="B70" s="27" t="s">
        <v>58</v>
      </c>
      <c r="C70" s="9"/>
      <c r="D70" s="9"/>
      <c r="E70" s="57" t="s">
        <v>9</v>
      </c>
      <c r="F70" s="62"/>
      <c r="G70" s="55"/>
      <c r="H70" s="51"/>
      <c r="I70" s="25">
        <f>I11</f>
        <v>473.37</v>
      </c>
      <c r="J70" s="24"/>
    </row>
    <row r="71" spans="1:11" ht="13" x14ac:dyDescent="0.3">
      <c r="B71" s="12"/>
      <c r="C71" s="9"/>
      <c r="D71" s="9"/>
      <c r="E71" s="49" t="s">
        <v>17</v>
      </c>
      <c r="F71" s="61"/>
      <c r="G71" s="58"/>
      <c r="H71" s="51"/>
      <c r="I71" s="25">
        <f>I62+I12</f>
        <v>339.87</v>
      </c>
      <c r="J71" s="24"/>
    </row>
    <row r="72" spans="1:11" ht="13" x14ac:dyDescent="0.3">
      <c r="B72" s="12"/>
      <c r="C72" s="9"/>
      <c r="D72" s="9"/>
      <c r="E72" s="11" t="s">
        <v>15</v>
      </c>
      <c r="F72" s="12"/>
      <c r="G72" s="56"/>
      <c r="H72" s="51"/>
      <c r="I72" s="25">
        <f>I68</f>
        <v>133.5</v>
      </c>
      <c r="J72" s="24"/>
    </row>
    <row r="73" spans="1:11" ht="13" x14ac:dyDescent="0.3">
      <c r="B73" s="12"/>
      <c r="C73" s="9"/>
      <c r="D73" s="9"/>
      <c r="E73" s="49" t="s">
        <v>25</v>
      </c>
      <c r="F73" s="61"/>
      <c r="G73" s="58"/>
      <c r="H73" s="51"/>
      <c r="I73" s="25">
        <f>I71+I72</f>
        <v>473.37</v>
      </c>
      <c r="J73" s="24"/>
    </row>
    <row r="74" spans="1:11" ht="13" x14ac:dyDescent="0.3">
      <c r="B74" s="12"/>
      <c r="C74" s="9"/>
      <c r="D74" s="9"/>
      <c r="E74" s="59" t="s">
        <v>16</v>
      </c>
      <c r="F74" s="12"/>
      <c r="G74" s="56"/>
      <c r="H74" s="52"/>
      <c r="I74" s="25">
        <f>I70-I73</f>
        <v>0</v>
      </c>
      <c r="J74" s="24"/>
    </row>
    <row r="75" spans="1:11" ht="13" x14ac:dyDescent="0.3">
      <c r="B75" s="12"/>
      <c r="C75" s="9"/>
      <c r="D75" s="9"/>
      <c r="E75" s="50" t="s">
        <v>37</v>
      </c>
      <c r="F75" s="61"/>
      <c r="G75" s="58"/>
      <c r="H75" s="52"/>
      <c r="I75" s="25">
        <v>0</v>
      </c>
      <c r="J75" s="24"/>
    </row>
    <row r="76" spans="1:11" x14ac:dyDescent="0.25">
      <c r="E76" s="5" t="s">
        <v>28</v>
      </c>
      <c r="G76" s="12"/>
      <c r="H76" s="47">
        <v>42978</v>
      </c>
      <c r="J76" s="47">
        <v>43008</v>
      </c>
    </row>
    <row r="77" spans="1:11" ht="13" x14ac:dyDescent="0.3">
      <c r="B77" s="27" t="s">
        <v>43</v>
      </c>
      <c r="C77" s="9"/>
      <c r="D77" s="9"/>
      <c r="E77" s="60" t="s">
        <v>13</v>
      </c>
      <c r="F77" s="62"/>
      <c r="G77" s="55"/>
      <c r="H77" s="53">
        <v>371325.47</v>
      </c>
      <c r="I77" s="25">
        <f>I70</f>
        <v>473.37</v>
      </c>
      <c r="J77" s="25">
        <f>H77+I77</f>
        <v>371798.83999999997</v>
      </c>
    </row>
    <row r="78" spans="1:11" ht="13" x14ac:dyDescent="0.3">
      <c r="B78" s="12"/>
      <c r="C78" s="9"/>
      <c r="D78" s="9"/>
      <c r="E78" s="49" t="s">
        <v>17</v>
      </c>
      <c r="F78" s="61"/>
      <c r="G78" s="58"/>
      <c r="H78" s="54">
        <v>300254.03000000003</v>
      </c>
      <c r="I78" s="25">
        <f>I62+I12</f>
        <v>339.87</v>
      </c>
      <c r="J78" s="24">
        <f>H78+I78</f>
        <v>300593.90000000002</v>
      </c>
    </row>
    <row r="79" spans="1:11" ht="13" x14ac:dyDescent="0.3">
      <c r="B79" s="12"/>
      <c r="C79" s="9"/>
      <c r="D79" s="9"/>
      <c r="E79" s="11" t="s">
        <v>15</v>
      </c>
      <c r="F79" s="12"/>
      <c r="G79" s="56"/>
      <c r="H79" s="54">
        <v>71071.44</v>
      </c>
      <c r="I79" s="25">
        <f>I68</f>
        <v>133.5</v>
      </c>
      <c r="J79" s="24">
        <f>H79+I79</f>
        <v>71204.94</v>
      </c>
    </row>
    <row r="80" spans="1:11" ht="13" x14ac:dyDescent="0.3">
      <c r="B80" s="5" t="s">
        <v>42</v>
      </c>
      <c r="E80" s="50" t="s">
        <v>26</v>
      </c>
      <c r="F80" s="61"/>
      <c r="G80" s="58"/>
      <c r="H80" s="25">
        <f t="shared" ref="H80:J80" si="9">SUM(H78:H79)</f>
        <v>371325.47000000003</v>
      </c>
      <c r="I80" s="25">
        <f t="shared" si="9"/>
        <v>473.37</v>
      </c>
      <c r="J80" s="25">
        <f t="shared" si="9"/>
        <v>371798.84</v>
      </c>
    </row>
    <row r="81" spans="5:10" ht="13" x14ac:dyDescent="0.3">
      <c r="E81" s="11" t="s">
        <v>18</v>
      </c>
      <c r="F81" s="12"/>
      <c r="G81" s="56"/>
      <c r="H81" s="24">
        <f t="shared" ref="H81:J81" si="10">H77-H80</f>
        <v>0</v>
      </c>
      <c r="I81" s="25">
        <f t="shared" si="10"/>
        <v>0</v>
      </c>
      <c r="J81" s="24">
        <f t="shared" si="10"/>
        <v>0</v>
      </c>
    </row>
    <row r="82" spans="5:10" ht="13" x14ac:dyDescent="0.3">
      <c r="E82" s="50" t="s">
        <v>27</v>
      </c>
      <c r="F82" s="61"/>
      <c r="G82" s="58"/>
      <c r="H82" s="63">
        <v>0</v>
      </c>
      <c r="I82" s="25">
        <f>I75</f>
        <v>0</v>
      </c>
      <c r="J82" s="25">
        <f>H82+I82</f>
        <v>0</v>
      </c>
    </row>
  </sheetData>
  <mergeCells count="4">
    <mergeCell ref="B2:B3"/>
    <mergeCell ref="E2:E3"/>
    <mergeCell ref="F2:F3"/>
    <mergeCell ref="G2:G3"/>
  </mergeCells>
  <conditionalFormatting sqref="B1:B2">
    <cfRule type="expression" dxfId="17" priority="16" stopIfTrue="1">
      <formula>$L1="Z"</formula>
    </cfRule>
    <cfRule type="expression" dxfId="16" priority="17" stopIfTrue="1">
      <formula>$L1="T"</formula>
    </cfRule>
    <cfRule type="expression" dxfId="15" priority="18" stopIfTrue="1">
      <formula>$L1="Y"</formula>
    </cfRule>
  </conditionalFormatting>
  <conditionalFormatting sqref="B2">
    <cfRule type="expression" dxfId="14" priority="13" stopIfTrue="1">
      <formula>$L2="Z"</formula>
    </cfRule>
    <cfRule type="expression" dxfId="13" priority="14" stopIfTrue="1">
      <formula>$L2="T"</formula>
    </cfRule>
    <cfRule type="expression" dxfId="12" priority="15" stopIfTrue="1">
      <formula>$L2="Y"</formula>
    </cfRule>
  </conditionalFormatting>
  <conditionalFormatting sqref="C11:D12">
    <cfRule type="expression" dxfId="11" priority="10" stopIfTrue="1">
      <formula>#REF!="Z"</formula>
    </cfRule>
    <cfRule type="expression" dxfId="10" priority="11" stopIfTrue="1">
      <formula>#REF!="T"</formula>
    </cfRule>
    <cfRule type="expression" dxfId="9" priority="12" stopIfTrue="1">
      <formula>#REF!="Y"</formula>
    </cfRule>
  </conditionalFormatting>
  <conditionalFormatting sqref="H77">
    <cfRule type="expression" dxfId="8" priority="7" stopIfTrue="1">
      <formula>$J77="Z"</formula>
    </cfRule>
    <cfRule type="expression" dxfId="7" priority="8" stopIfTrue="1">
      <formula>$J77="T"</formula>
    </cfRule>
    <cfRule type="expression" dxfId="6" priority="9" stopIfTrue="1">
      <formula>$J77="Y"</formula>
    </cfRule>
  </conditionalFormatting>
  <conditionalFormatting sqref="H78">
    <cfRule type="expression" dxfId="5" priority="4" stopIfTrue="1">
      <formula>$J78="Z"</formula>
    </cfRule>
    <cfRule type="expression" dxfId="4" priority="5" stopIfTrue="1">
      <formula>$J78="T"</formula>
    </cfRule>
    <cfRule type="expression" dxfId="3" priority="6" stopIfTrue="1">
      <formula>$J78="Y"</formula>
    </cfRule>
  </conditionalFormatting>
  <conditionalFormatting sqref="H79">
    <cfRule type="expression" dxfId="2" priority="1" stopIfTrue="1">
      <formula>$J79="Z"</formula>
    </cfRule>
    <cfRule type="expression" dxfId="1" priority="2" stopIfTrue="1">
      <formula>$J79="T"</formula>
    </cfRule>
    <cfRule type="expression" dxfId="0" priority="3" stopIfTrue="1">
      <formula>$J79="Y"</formula>
    </cfRule>
  </conditionalFormatting>
  <pageMargins left="0.70866141732283472" right="0.70866141732283472" top="0.78740157480314965" bottom="0.78740157480314965" header="0.31496062992125984" footer="0.31496062992125984"/>
  <pageSetup paperSize="9" scale="84" fitToHeight="2" orientation="landscape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 č.11 20.9.</vt:lpstr>
      <vt:lpstr>dodatek</vt:lpstr>
      <vt:lpstr>Schváleno RMO</vt:lpstr>
      <vt:lpstr>List2</vt:lpstr>
    </vt:vector>
  </TitlesOfParts>
  <Company>MěÚ Otrokovice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Kováč Jan</dc:creator>
  <cp:lastModifiedBy>Dokoupil Jaroslav</cp:lastModifiedBy>
  <cp:lastPrinted>2017-09-29T05:17:38Z</cp:lastPrinted>
  <dcterms:created xsi:type="dcterms:W3CDTF">2004-05-12T14:10:42Z</dcterms:created>
  <dcterms:modified xsi:type="dcterms:W3CDTF">2017-10-02T05:42:57Z</dcterms:modified>
</cp:coreProperties>
</file>