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<sst xmlns="http://schemas.openxmlformats.org/spreadsheetml/2006/main" count="115" uniqueCount="88">
  <si>
    <t>Poř.</t>
  </si>
  <si>
    <t xml:space="preserve"> </t>
  </si>
  <si>
    <t>N+Z+</t>
  </si>
  <si>
    <t>§</t>
  </si>
  <si>
    <t>Pol.</t>
  </si>
  <si>
    <t>Org.</t>
  </si>
  <si>
    <t xml:space="preserve">Platný </t>
  </si>
  <si>
    <t>RO</t>
  </si>
  <si>
    <t>Nový</t>
  </si>
  <si>
    <t>čís.</t>
  </si>
  <si>
    <t>ÚZ</t>
  </si>
  <si>
    <t>rozpočet</t>
  </si>
  <si>
    <t xml:space="preserve">A) Změny příjmů a jejich použití </t>
  </si>
  <si>
    <t>1.</t>
  </si>
  <si>
    <t>2.</t>
  </si>
  <si>
    <t>3.</t>
  </si>
  <si>
    <t>4.</t>
  </si>
  <si>
    <t>Příjmy celkem</t>
  </si>
  <si>
    <t>P= příjmy   V= výdaje   NZ= nově zařazeno do R2022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</si>
  <si>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</si>
  <si>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</si>
  <si>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</si>
  <si>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</si>
  <si>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</si>
  <si>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</si>
  <si>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</si>
  <si>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D) Změny ve financování</t>
  </si>
  <si>
    <t>Financování saldo</t>
  </si>
  <si>
    <t>Rekapitulace Rozpočtového opatření</t>
  </si>
  <si>
    <t>Běžné výdaje</t>
  </si>
  <si>
    <t>Investice</t>
  </si>
  <si>
    <t>Celkové výdaje (běžné+investice)</t>
  </si>
  <si>
    <t>P-V-I</t>
  </si>
  <si>
    <t>Financování</t>
  </si>
  <si>
    <t>Rekapitulace celkového rozpočtu města na rok 2022 včetně RO</t>
  </si>
  <si>
    <t>Příjmy</t>
  </si>
  <si>
    <t>Celkové výdaje (BV+inv)</t>
  </si>
  <si>
    <t>Finance</t>
  </si>
  <si>
    <t>NZ</t>
  </si>
  <si>
    <t xml:space="preserve">Rozpočtové opatření č. 17/2022 - změna schvál. rozpočtu roku 2022 - leden 2023 (údaje v tis. Kč) </t>
  </si>
  <si>
    <t>č. 17</t>
  </si>
  <si>
    <t>Otrokovice, 11.1.2023</t>
  </si>
  <si>
    <t>00150</t>
  </si>
  <si>
    <t>0357</t>
  </si>
  <si>
    <t>0612</t>
  </si>
  <si>
    <t>0608</t>
  </si>
  <si>
    <t>TEHOS MK - ost. služby - snížení</t>
  </si>
  <si>
    <t>TEHOS MK - opravy a udržování - zvýšení</t>
  </si>
  <si>
    <t>0325</t>
  </si>
  <si>
    <t>TEHOS ROŠ - ost. služby - snížení</t>
  </si>
  <si>
    <t>TEHOS ROŠ - opravy a udržování - zvýšení</t>
  </si>
  <si>
    <t>PROV převod fin. prostředků z pol. Elektrická energie</t>
  </si>
  <si>
    <t>PROV navýšení fin. pr. na Pohonné hmoty a maziva</t>
  </si>
  <si>
    <t>Příjem inv. dotace na realizaci AN Baťov</t>
  </si>
  <si>
    <t>17002</t>
  </si>
  <si>
    <t xml:space="preserve">Zvýšení čerpání revolvingu </t>
  </si>
  <si>
    <t>3631</t>
  </si>
  <si>
    <t>2169</t>
  </si>
  <si>
    <t>6171</t>
  </si>
  <si>
    <t>9311</t>
  </si>
  <si>
    <t>3113</t>
  </si>
  <si>
    <t>2167</t>
  </si>
  <si>
    <t>3612</t>
  </si>
  <si>
    <t>7253</t>
  </si>
  <si>
    <t>3419</t>
  </si>
  <si>
    <t>2297</t>
  </si>
  <si>
    <t>4350</t>
  </si>
  <si>
    <t>2176</t>
  </si>
  <si>
    <t>9339</t>
  </si>
  <si>
    <t>0171</t>
  </si>
  <si>
    <t>ORM VO Přístavní - tř. T. Bati</t>
  </si>
  <si>
    <t>ORM nám.3.května čp. 1342</t>
  </si>
  <si>
    <t>ORM ZŠ TGM odb.učebny</t>
  </si>
  <si>
    <t>ORM Revitalizace tržiště u ČP Trávníky</t>
  </si>
  <si>
    <t>ORM DPS Hlavní 1161 rekonstrukce</t>
  </si>
  <si>
    <t>ORM Freetime zóna Trávníky</t>
  </si>
  <si>
    <t>ORM SENIOR C rozšíření odl.služby</t>
  </si>
  <si>
    <t>ORM ZŠ Mánesova výměna oken</t>
  </si>
  <si>
    <t>Daň z přidané hodnoty - zvýšení</t>
  </si>
  <si>
    <t>ORM WIFI ZŠ Mánesova Programové vybavení</t>
  </si>
  <si>
    <t>ORM WIFI ZŠ Mánesova budovy a haly</t>
  </si>
  <si>
    <t xml:space="preserve">ORM WIFI ZŠ Mánesova stroje, přístroje a zařízení </t>
  </si>
  <si>
    <t>8113</t>
  </si>
  <si>
    <t>Příjem neinv. dotace od ZK pro ZŠ TGM na projekt Řekněme NE závislosti - P</t>
  </si>
  <si>
    <t>Transfer neinv. dotace od ZK pro ZŠ TGM na projekt Řekněme NE závislosti - V</t>
  </si>
  <si>
    <t>Příjem neinv. dotace od ZK pro DDM Sluníčko na Soutěž v aerobiku skup.choreografií - V</t>
  </si>
  <si>
    <t>Transfer neinv. dotace od ZK pro DDM Sluníčko na Soutěž v aerobiku skup.choreografií - V</t>
  </si>
  <si>
    <t>Příloha k us. č. RMO/18/1/23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</si>
</sst>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 CE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0" borderId="6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6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/>
    <xf numFmtId="49" fontId="6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0" borderId="5" xfId="0" applyFont="1" applyBorder="1"/>
    <xf numFmtId="0" fontId="2" fillId="0" borderId="8" xfId="0" applyFont="1" applyBorder="1" applyAlignment="1">
      <alignment horizontal="left"/>
    </xf>
    <xf numFmtId="4" fontId="1" fillId="0" borderId="9" xfId="0" applyNumberFormat="1" applyFont="1" applyBorder="1"/>
    <xf numFmtId="0" fontId="3" fillId="0" borderId="0" xfId="0" applyFont="1" applyBorder="1"/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>
      <alignment horizontal="right" vertical="center"/>
    </xf>
    <xf numFmtId="4" fontId="2" fillId="3" borderId="13" xfId="0" applyNumberFormat="1" applyFont="1" applyFill="1" applyBorder="1" applyAlignment="1">
      <alignment horizontal="right" vertical="center"/>
    </xf>
    <xf numFmtId="4" fontId="1" fillId="3" borderId="7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/>
    </xf>
    <xf numFmtId="0" fontId="2" fillId="0" borderId="0" xfId="0" applyFont="1" applyBorder="1"/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Alignment="1">
      <alignment horizontal="right" vertical="center"/>
    </xf>
    <xf numFmtId="4" fontId="1" fillId="0" borderId="5" xfId="0" applyNumberFormat="1" applyFont="1" applyBorder="1" applyAlignment="1">
      <alignment vertical="center"/>
    </xf>
    <xf numFmtId="4" fontId="3" fillId="0" borderId="0" xfId="0" applyNumberFormat="1" applyFont="1"/>
    <xf numFmtId="4" fontId="2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1" fillId="0" borderId="10" xfId="0" applyNumberFormat="1" applyFont="1" applyBorder="1"/>
    <xf numFmtId="4" fontId="1" fillId="3" borderId="1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4" fontId="1" fillId="0" borderId="5" xfId="0" applyNumberFormat="1" applyFont="1" applyBorder="1"/>
    <xf numFmtId="0" fontId="7" fillId="0" borderId="1" xfId="0" applyFont="1" applyFill="1" applyBorder="1" applyAlignment="1">
      <alignment horizontal="center"/>
    </xf>
    <xf numFmtId="4" fontId="8" fillId="0" borderId="2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center"/>
    </xf>
    <xf numFmtId="4" fontId="1" fillId="4" borderId="5" xfId="0" applyNumberFormat="1" applyFont="1" applyFill="1" applyBorder="1" applyAlignment="1">
      <alignment horizontal="right" vertical="center"/>
    </xf>
    <xf numFmtId="14" fontId="1" fillId="0" borderId="0" xfId="0" applyNumberFormat="1" applyFont="1" applyFill="1"/>
    <xf numFmtId="0" fontId="1" fillId="3" borderId="5" xfId="0" applyFont="1" applyFill="1" applyBorder="1"/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14" xfId="0" applyNumberFormat="1" applyFont="1" applyBorder="1"/>
    <xf numFmtId="14" fontId="1" fillId="0" borderId="13" xfId="0" applyNumberFormat="1" applyFont="1" applyBorder="1" applyAlignment="1">
      <alignment horizontal="center" vertical="center"/>
    </xf>
    <xf numFmtId="0" fontId="9" fillId="0" borderId="0" xfId="0" applyFont="1"/>
    <xf numFmtId="4" fontId="9" fillId="0" borderId="0" xfId="0" applyNumberFormat="1" applyFont="1" applyAlignment="1">
      <alignment horizontal="center"/>
    </xf>
    <xf numFmtId="0" fontId="1" fillId="4" borderId="7" xfId="0" applyFont="1" applyFill="1" applyBorder="1"/>
    <xf numFmtId="0" fontId="2" fillId="4" borderId="5" xfId="0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right" vertical="center"/>
    </xf>
    <xf numFmtId="4" fontId="1" fillId="4" borderId="5" xfId="0" applyNumberFormat="1" applyFont="1" applyFill="1" applyBorder="1" applyAlignment="1">
      <alignment vertical="center"/>
    </xf>
    <xf numFmtId="0" fontId="10" fillId="0" borderId="0" xfId="0" applyFont="1"/>
    <xf numFmtId="0" fontId="7" fillId="0" borderId="5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Border="1"/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2" xfId="0" applyFont="1" applyFill="1" applyBorder="1"/>
    <xf numFmtId="0" fontId="1" fillId="4" borderId="5" xfId="0" applyFont="1" applyFill="1" applyBorder="1"/>
    <xf numFmtId="0" fontId="7" fillId="4" borderId="1" xfId="0" applyFont="1" applyFill="1" applyBorder="1" applyAlignment="1">
      <alignment horizontal="center"/>
    </xf>
    <xf numFmtId="49" fontId="6" fillId="4" borderId="5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right"/>
    </xf>
    <xf numFmtId="4" fontId="2" fillId="4" borderId="5" xfId="0" applyNumberFormat="1" applyFont="1" applyFill="1" applyBorder="1" applyAlignment="1">
      <alignment horizontal="right"/>
    </xf>
    <xf numFmtId="4" fontId="1" fillId="4" borderId="5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  <cellStyle name="Normální 3" xfId="22"/>
    <cellStyle name="Normální 4" xfId="23"/>
  </cellStyles>
  <dxfs count="9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 topLeftCell="A25">
      <selection activeCell="U28" sqref="U28"/>
    </sheetView>
  </sheetViews>
  <sheetFormatPr defaultColWidth="9.140625" defaultRowHeight="15"/>
  <cols>
    <col min="1" max="1" width="4.00390625" style="4" customWidth="1"/>
    <col min="2" max="2" width="72.421875" style="4" customWidth="1"/>
    <col min="3" max="3" width="4.140625" style="4" customWidth="1"/>
    <col min="4" max="4" width="9.8515625" style="4" customWidth="1"/>
    <col min="5" max="6" width="7.28125" style="4" customWidth="1"/>
    <col min="7" max="7" width="6.7109375" style="4" customWidth="1"/>
    <col min="8" max="8" width="10.7109375" style="4" customWidth="1"/>
    <col min="9" max="9" width="9.7109375" style="4" bestFit="1" customWidth="1"/>
    <col min="10" max="10" width="10.7109375" style="4" customWidth="1"/>
    <col min="11" max="12" width="9.140625" style="4" hidden="1" customWidth="1"/>
    <col min="13" max="13" width="16.421875" style="4" hidden="1" customWidth="1"/>
    <col min="14" max="15" width="9.140625" style="4" hidden="1" customWidth="1"/>
    <col min="16" max="16" width="37.57421875" style="4" hidden="1" customWidth="1"/>
    <col min="17" max="18" width="9.140625" style="96" customWidth="1"/>
    <col min="19" max="16384" width="9.140625" style="4" customWidth="1"/>
  </cols>
  <sheetData>
    <row r="1" spans="1:10" ht="15" customHeight="1">
      <c r="A1" s="1" t="s">
        <v>39</v>
      </c>
      <c r="B1" s="1"/>
      <c r="C1" s="2"/>
      <c r="D1" s="2"/>
      <c r="E1" s="3"/>
      <c r="F1" s="3"/>
      <c r="G1" s="3"/>
      <c r="H1" s="1" t="s">
        <v>87</v>
      </c>
      <c r="I1" s="1"/>
      <c r="J1" s="1"/>
    </row>
    <row r="2" spans="1:10" ht="12.95" customHeight="1">
      <c r="A2" s="5" t="s">
        <v>0</v>
      </c>
      <c r="B2" s="122" t="s">
        <v>1</v>
      </c>
      <c r="C2" s="5"/>
      <c r="D2" s="5" t="s">
        <v>2</v>
      </c>
      <c r="E2" s="122" t="s">
        <v>3</v>
      </c>
      <c r="F2" s="122" t="s">
        <v>4</v>
      </c>
      <c r="G2" s="122" t="s">
        <v>5</v>
      </c>
      <c r="H2" s="5" t="s">
        <v>6</v>
      </c>
      <c r="I2" s="5" t="s">
        <v>7</v>
      </c>
      <c r="J2" s="5" t="s">
        <v>8</v>
      </c>
    </row>
    <row r="3" spans="1:10" ht="12.95" customHeight="1">
      <c r="A3" s="6" t="s">
        <v>9</v>
      </c>
      <c r="B3" s="123"/>
      <c r="C3" s="6"/>
      <c r="D3" s="6" t="s">
        <v>10</v>
      </c>
      <c r="E3" s="123"/>
      <c r="F3" s="123"/>
      <c r="G3" s="123"/>
      <c r="H3" s="6" t="s">
        <v>11</v>
      </c>
      <c r="I3" s="6" t="s">
        <v>40</v>
      </c>
      <c r="J3" s="6" t="s">
        <v>11</v>
      </c>
    </row>
    <row r="4" spans="1:10" ht="12.9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7" ht="12.95" customHeight="1">
      <c r="A5" s="124" t="s">
        <v>13</v>
      </c>
      <c r="B5" s="12" t="s">
        <v>83</v>
      </c>
      <c r="C5" s="13"/>
      <c r="D5" s="14" t="s">
        <v>42</v>
      </c>
      <c r="E5" s="11"/>
      <c r="F5" s="11">
        <v>4122</v>
      </c>
      <c r="G5" s="14" t="s">
        <v>43</v>
      </c>
      <c r="H5" s="15">
        <v>49</v>
      </c>
      <c r="I5" s="16">
        <v>50</v>
      </c>
      <c r="J5" s="17">
        <f>H5+I5</f>
        <v>99</v>
      </c>
      <c r="Q5" s="132">
        <f>SUM(I5:I6)</f>
        <v>100</v>
      </c>
    </row>
    <row r="6" spans="1:17" ht="12.95" customHeight="1">
      <c r="A6" s="124"/>
      <c r="B6" s="12" t="s">
        <v>84</v>
      </c>
      <c r="C6" s="13"/>
      <c r="D6" s="14" t="s">
        <v>42</v>
      </c>
      <c r="E6" s="11">
        <v>3113</v>
      </c>
      <c r="F6" s="11">
        <v>5336</v>
      </c>
      <c r="G6" s="14" t="s">
        <v>43</v>
      </c>
      <c r="H6" s="15">
        <v>49</v>
      </c>
      <c r="I6" s="16">
        <v>50</v>
      </c>
      <c r="J6" s="17">
        <f aca="true" t="shared" si="0" ref="J6:J8">H6+I6</f>
        <v>99</v>
      </c>
      <c r="Q6" s="133"/>
    </row>
    <row r="7" spans="1:10" ht="12.95" customHeight="1">
      <c r="A7" s="124" t="s">
        <v>14</v>
      </c>
      <c r="B7" s="98" t="s">
        <v>85</v>
      </c>
      <c r="C7" s="99" t="s">
        <v>38</v>
      </c>
      <c r="D7" s="81" t="s">
        <v>42</v>
      </c>
      <c r="E7" s="80"/>
      <c r="F7" s="80">
        <v>4122</v>
      </c>
      <c r="G7" s="81" t="s">
        <v>44</v>
      </c>
      <c r="H7" s="86">
        <v>0</v>
      </c>
      <c r="I7" s="100">
        <v>17</v>
      </c>
      <c r="J7" s="101">
        <f t="shared" si="0"/>
        <v>17</v>
      </c>
    </row>
    <row r="8" spans="1:19" ht="12.95" customHeight="1">
      <c r="A8" s="124"/>
      <c r="B8" s="98" t="s">
        <v>86</v>
      </c>
      <c r="C8" s="99" t="s">
        <v>38</v>
      </c>
      <c r="D8" s="81" t="s">
        <v>42</v>
      </c>
      <c r="E8" s="80">
        <v>3421</v>
      </c>
      <c r="F8" s="80">
        <v>5336</v>
      </c>
      <c r="G8" s="81" t="s">
        <v>44</v>
      </c>
      <c r="H8" s="86">
        <v>0</v>
      </c>
      <c r="I8" s="100">
        <v>17</v>
      </c>
      <c r="J8" s="101">
        <f t="shared" si="0"/>
        <v>17</v>
      </c>
      <c r="Q8" s="85">
        <v>996</v>
      </c>
      <c r="R8" s="85">
        <v>38</v>
      </c>
      <c r="S8" s="85">
        <v>89</v>
      </c>
    </row>
    <row r="9" spans="1:19" ht="12.95" customHeight="1">
      <c r="A9" s="19" t="s">
        <v>15</v>
      </c>
      <c r="B9" s="109" t="s">
        <v>78</v>
      </c>
      <c r="C9" s="37"/>
      <c r="D9" s="14"/>
      <c r="E9" s="11"/>
      <c r="F9" s="11">
        <v>1211</v>
      </c>
      <c r="G9" s="14"/>
      <c r="H9" s="15">
        <v>150000</v>
      </c>
      <c r="I9" s="16">
        <v>8000</v>
      </c>
      <c r="J9" s="17">
        <f aca="true" t="shared" si="1" ref="J9:J10">H9+I9</f>
        <v>158000</v>
      </c>
      <c r="Q9" s="85"/>
      <c r="R9" s="85"/>
      <c r="S9" s="85"/>
    </row>
    <row r="10" spans="1:19" ht="12.95" customHeight="1">
      <c r="A10" s="19" t="s">
        <v>16</v>
      </c>
      <c r="B10" s="12" t="s">
        <v>53</v>
      </c>
      <c r="C10" s="18"/>
      <c r="D10" s="14" t="s">
        <v>54</v>
      </c>
      <c r="E10" s="11"/>
      <c r="F10" s="11">
        <v>4216</v>
      </c>
      <c r="G10" s="11">
        <v>9302</v>
      </c>
      <c r="H10" s="15">
        <v>13000</v>
      </c>
      <c r="I10" s="16">
        <v>-13000</v>
      </c>
      <c r="J10" s="17">
        <f t="shared" si="1"/>
        <v>0</v>
      </c>
      <c r="Q10" s="97">
        <f>I10</f>
        <v>-13000</v>
      </c>
      <c r="R10" s="85"/>
      <c r="S10" s="85"/>
    </row>
    <row r="11" spans="1:10" ht="12.95" customHeight="1">
      <c r="A11" s="20"/>
      <c r="B11" s="21"/>
      <c r="C11" s="22"/>
      <c r="D11" s="136" t="s">
        <v>17</v>
      </c>
      <c r="E11" s="136"/>
      <c r="F11" s="136"/>
      <c r="G11" s="136"/>
      <c r="H11" s="23">
        <f>H5+H7+H9+H10</f>
        <v>163049</v>
      </c>
      <c r="I11" s="23">
        <f aca="true" t="shared" si="2" ref="I11:J11">I5+I7+I9+I10</f>
        <v>-4933</v>
      </c>
      <c r="J11" s="23">
        <f t="shared" si="2"/>
        <v>158116</v>
      </c>
    </row>
    <row r="12" spans="1:16" ht="12.95" customHeight="1">
      <c r="A12" s="20"/>
      <c r="B12" s="24" t="s">
        <v>18</v>
      </c>
      <c r="C12" s="22"/>
      <c r="D12" s="138" t="s">
        <v>19</v>
      </c>
      <c r="E12" s="138"/>
      <c r="F12" s="138"/>
      <c r="G12" s="138"/>
      <c r="H12" s="23">
        <f>H8+H6</f>
        <v>49</v>
      </c>
      <c r="I12" s="23">
        <f aca="true" t="shared" si="3" ref="I12:J12">I8+I6</f>
        <v>67</v>
      </c>
      <c r="J12" s="23">
        <f t="shared" si="3"/>
        <v>116</v>
      </c>
      <c r="K12" s="23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3" t="e">
        <f>#REF!</f>
        <v>#REF!</v>
      </c>
      <c r="P12" s="23" t="e">
        <f>#REF!</f>
        <v>#REF!</v>
      </c>
    </row>
    <row r="13" spans="1:10" ht="12.95" customHeight="1">
      <c r="A13" s="20"/>
      <c r="B13" s="25"/>
      <c r="C13" s="22"/>
      <c r="D13" s="137" t="s">
        <v>20</v>
      </c>
      <c r="E13" s="137"/>
      <c r="F13" s="137"/>
      <c r="G13" s="137"/>
      <c r="H13" s="23">
        <v>0</v>
      </c>
      <c r="I13" s="23">
        <v>0</v>
      </c>
      <c r="J13" s="23">
        <v>0</v>
      </c>
    </row>
    <row r="14" spans="1:10" ht="12.95" customHeight="1">
      <c r="A14" s="26"/>
      <c r="B14" s="27"/>
      <c r="C14" s="28"/>
      <c r="D14" s="137" t="s">
        <v>21</v>
      </c>
      <c r="E14" s="137"/>
      <c r="F14" s="137"/>
      <c r="G14" s="137"/>
      <c r="H14" s="29">
        <f>H11-H12-H13</f>
        <v>163000</v>
      </c>
      <c r="I14" s="29">
        <f aca="true" t="shared" si="4" ref="I14:J14">I11-I12-I13</f>
        <v>-5000</v>
      </c>
      <c r="J14" s="29">
        <f t="shared" si="4"/>
        <v>158000</v>
      </c>
    </row>
    <row r="15" spans="1:10" ht="12.95" customHeight="1">
      <c r="A15" s="30" t="s">
        <v>22</v>
      </c>
      <c r="B15" s="31"/>
      <c r="C15" s="32"/>
      <c r="D15" s="32"/>
      <c r="E15" s="33"/>
      <c r="F15" s="31"/>
      <c r="G15" s="31"/>
      <c r="H15" s="34"/>
      <c r="I15" s="78"/>
      <c r="J15" s="79"/>
    </row>
    <row r="16" spans="1:17" ht="12.95" customHeight="1">
      <c r="A16" s="134" t="s">
        <v>13</v>
      </c>
      <c r="B16" s="41" t="s">
        <v>46</v>
      </c>
      <c r="C16" s="89"/>
      <c r="D16" s="89"/>
      <c r="E16" s="90">
        <v>3412</v>
      </c>
      <c r="F16" s="90">
        <v>5169</v>
      </c>
      <c r="G16" s="91" t="s">
        <v>45</v>
      </c>
      <c r="H16" s="92">
        <v>1650</v>
      </c>
      <c r="I16" s="93">
        <v>-40</v>
      </c>
      <c r="J16" s="82">
        <f aca="true" t="shared" si="5" ref="J16:J21">SUM(H16:I16)</f>
        <v>1610</v>
      </c>
      <c r="K16" s="82">
        <f>H16+I16</f>
        <v>1610</v>
      </c>
      <c r="Q16" s="104"/>
    </row>
    <row r="17" spans="1:17" ht="12.95" customHeight="1">
      <c r="A17" s="135"/>
      <c r="B17" s="41" t="s">
        <v>47</v>
      </c>
      <c r="C17" s="89"/>
      <c r="D17" s="89"/>
      <c r="E17" s="90">
        <v>3412</v>
      </c>
      <c r="F17" s="90">
        <v>5151</v>
      </c>
      <c r="G17" s="91" t="s">
        <v>45</v>
      </c>
      <c r="H17" s="92">
        <v>460</v>
      </c>
      <c r="I17" s="93">
        <v>40</v>
      </c>
      <c r="J17" s="82">
        <f t="shared" si="5"/>
        <v>500</v>
      </c>
      <c r="K17" s="82">
        <f>H17+I17</f>
        <v>500</v>
      </c>
      <c r="Q17" s="104"/>
    </row>
    <row r="18" spans="1:17" ht="12.95" customHeight="1">
      <c r="A18" s="135"/>
      <c r="B18" s="41" t="s">
        <v>49</v>
      </c>
      <c r="C18" s="89"/>
      <c r="D18" s="89"/>
      <c r="E18" s="90">
        <v>3429</v>
      </c>
      <c r="F18" s="90">
        <v>5169</v>
      </c>
      <c r="G18" s="91" t="s">
        <v>48</v>
      </c>
      <c r="H18" s="92">
        <v>1260</v>
      </c>
      <c r="I18" s="93">
        <v>-25</v>
      </c>
      <c r="J18" s="82">
        <f t="shared" si="5"/>
        <v>1235</v>
      </c>
      <c r="K18" s="82">
        <f>H18+I18</f>
        <v>1235</v>
      </c>
      <c r="Q18" s="104"/>
    </row>
    <row r="19" spans="1:17" ht="12.95" customHeight="1">
      <c r="A19" s="135"/>
      <c r="B19" s="41" t="s">
        <v>50</v>
      </c>
      <c r="C19" s="89"/>
      <c r="D19" s="89"/>
      <c r="E19" s="90">
        <v>3429</v>
      </c>
      <c r="F19" s="90">
        <v>5171</v>
      </c>
      <c r="G19" s="91" t="s">
        <v>48</v>
      </c>
      <c r="H19" s="92">
        <v>1150</v>
      </c>
      <c r="I19" s="93">
        <v>25</v>
      </c>
      <c r="J19" s="82">
        <f t="shared" si="5"/>
        <v>1175</v>
      </c>
      <c r="K19" s="82">
        <f>H19+I19</f>
        <v>1175</v>
      </c>
      <c r="Q19" s="104"/>
    </row>
    <row r="20" spans="1:17" ht="12.95" customHeight="1">
      <c r="A20" s="124" t="s">
        <v>14</v>
      </c>
      <c r="B20" s="88" t="s">
        <v>51</v>
      </c>
      <c r="C20" s="89"/>
      <c r="D20" s="89"/>
      <c r="E20" s="90">
        <v>6171</v>
      </c>
      <c r="F20" s="90">
        <v>5154</v>
      </c>
      <c r="G20" s="91"/>
      <c r="H20" s="92">
        <v>1500</v>
      </c>
      <c r="I20" s="93">
        <v>-18</v>
      </c>
      <c r="J20" s="82">
        <f t="shared" si="5"/>
        <v>1482</v>
      </c>
      <c r="K20" s="82">
        <f>SUM(H20:I20)</f>
        <v>1482</v>
      </c>
      <c r="L20" s="40"/>
      <c r="M20" s="40"/>
      <c r="Q20" s="105"/>
    </row>
    <row r="21" spans="1:17" ht="12.95" customHeight="1">
      <c r="A21" s="124"/>
      <c r="B21" s="41" t="s">
        <v>52</v>
      </c>
      <c r="C21" s="89"/>
      <c r="D21" s="89"/>
      <c r="E21" s="90">
        <v>6171</v>
      </c>
      <c r="F21" s="90">
        <v>5156</v>
      </c>
      <c r="G21" s="91"/>
      <c r="H21" s="92">
        <v>225</v>
      </c>
      <c r="I21" s="93">
        <v>18</v>
      </c>
      <c r="J21" s="82">
        <f t="shared" si="5"/>
        <v>243</v>
      </c>
      <c r="K21" s="94">
        <f>SUM(H21:I21)</f>
        <v>243</v>
      </c>
      <c r="L21" s="40"/>
      <c r="M21" s="40"/>
      <c r="Q21" s="105"/>
    </row>
    <row r="22" spans="1:17" ht="12.95" customHeight="1">
      <c r="A22" s="26"/>
      <c r="B22" s="31"/>
      <c r="C22" s="32"/>
      <c r="D22" s="32"/>
      <c r="E22" s="129" t="s">
        <v>23</v>
      </c>
      <c r="F22" s="130"/>
      <c r="G22" s="131"/>
      <c r="H22" s="84">
        <f>SUM(H16:H21)</f>
        <v>6245</v>
      </c>
      <c r="I22" s="84">
        <f>SUM(I16:I21)</f>
        <v>0</v>
      </c>
      <c r="J22" s="84">
        <f>SUM(J16:J21)</f>
        <v>6245</v>
      </c>
      <c r="Q22" s="106"/>
    </row>
    <row r="23" spans="1:17" ht="12.95" customHeight="1">
      <c r="A23" s="42" t="s">
        <v>24</v>
      </c>
      <c r="B23" s="31"/>
      <c r="C23" s="32"/>
      <c r="D23" s="32"/>
      <c r="E23" s="33"/>
      <c r="F23" s="31"/>
      <c r="G23" s="31"/>
      <c r="H23" s="34"/>
      <c r="I23" s="34"/>
      <c r="J23" s="43"/>
      <c r="Q23" s="107"/>
    </row>
    <row r="24" spans="1:17" ht="12.95" customHeight="1">
      <c r="A24" s="128" t="s">
        <v>13</v>
      </c>
      <c r="B24" s="12" t="s">
        <v>70</v>
      </c>
      <c r="C24" s="103"/>
      <c r="D24" s="103"/>
      <c r="E24" s="39" t="s">
        <v>56</v>
      </c>
      <c r="F24" s="35">
        <v>6121</v>
      </c>
      <c r="G24" s="39" t="s">
        <v>57</v>
      </c>
      <c r="H24" s="92">
        <v>739.5</v>
      </c>
      <c r="I24" s="93">
        <v>-47</v>
      </c>
      <c r="J24" s="38">
        <f aca="true" t="shared" si="6" ref="J24:J34">H24+I24</f>
        <v>692.5</v>
      </c>
      <c r="K24" s="38">
        <f aca="true" t="shared" si="7" ref="K24:K34">H24+I24</f>
        <v>692.5</v>
      </c>
      <c r="Q24" s="107"/>
    </row>
    <row r="25" spans="1:17" ht="12.95" customHeight="1">
      <c r="A25" s="127"/>
      <c r="B25" s="12" t="s">
        <v>71</v>
      </c>
      <c r="C25" s="103"/>
      <c r="D25" s="103"/>
      <c r="E25" s="39" t="s">
        <v>58</v>
      </c>
      <c r="F25" s="35">
        <v>6121</v>
      </c>
      <c r="G25" s="39" t="s">
        <v>59</v>
      </c>
      <c r="H25" s="92">
        <v>235</v>
      </c>
      <c r="I25" s="93">
        <v>-9</v>
      </c>
      <c r="J25" s="38">
        <f t="shared" si="6"/>
        <v>226</v>
      </c>
      <c r="K25" s="38">
        <f t="shared" si="7"/>
        <v>226</v>
      </c>
      <c r="Q25" s="102"/>
    </row>
    <row r="26" spans="1:17" ht="12.95" customHeight="1">
      <c r="A26" s="127"/>
      <c r="B26" s="12" t="s">
        <v>72</v>
      </c>
      <c r="C26" s="103"/>
      <c r="D26" s="103"/>
      <c r="E26" s="39" t="s">
        <v>60</v>
      </c>
      <c r="F26" s="35">
        <v>6121</v>
      </c>
      <c r="G26" s="39" t="s">
        <v>61</v>
      </c>
      <c r="H26" s="92">
        <v>207</v>
      </c>
      <c r="I26" s="93">
        <v>-1</v>
      </c>
      <c r="J26" s="38">
        <f t="shared" si="6"/>
        <v>206</v>
      </c>
      <c r="K26" s="38">
        <f t="shared" si="7"/>
        <v>206</v>
      </c>
      <c r="N26" s="44"/>
      <c r="Q26" s="102"/>
    </row>
    <row r="27" spans="1:17" ht="12.95" customHeight="1">
      <c r="A27" s="127"/>
      <c r="B27" s="110" t="s">
        <v>73</v>
      </c>
      <c r="C27" s="12"/>
      <c r="D27" s="12"/>
      <c r="E27" s="11">
        <v>3639</v>
      </c>
      <c r="F27" s="11">
        <v>6121</v>
      </c>
      <c r="G27" s="11">
        <v>2273</v>
      </c>
      <c r="H27" s="92">
        <v>1394</v>
      </c>
      <c r="I27" s="93">
        <v>-146</v>
      </c>
      <c r="J27" s="38">
        <f t="shared" si="6"/>
        <v>1248</v>
      </c>
      <c r="K27" s="38">
        <f t="shared" si="7"/>
        <v>1248</v>
      </c>
      <c r="N27" s="44"/>
      <c r="Q27" s="102"/>
    </row>
    <row r="28" spans="1:17" ht="12.95" customHeight="1">
      <c r="A28" s="108" t="s">
        <v>1</v>
      </c>
      <c r="B28" s="12" t="s">
        <v>74</v>
      </c>
      <c r="C28" s="103"/>
      <c r="D28" s="103"/>
      <c r="E28" s="39" t="s">
        <v>62</v>
      </c>
      <c r="F28" s="35">
        <v>6121</v>
      </c>
      <c r="G28" s="39" t="s">
        <v>63</v>
      </c>
      <c r="H28" s="92">
        <v>2200</v>
      </c>
      <c r="I28" s="93">
        <v>-58</v>
      </c>
      <c r="J28" s="38">
        <f t="shared" si="6"/>
        <v>2142</v>
      </c>
      <c r="K28" s="38">
        <f t="shared" si="7"/>
        <v>2142</v>
      </c>
      <c r="N28" s="44"/>
      <c r="Q28" s="102"/>
    </row>
    <row r="29" spans="1:17" ht="12.95" customHeight="1">
      <c r="A29" s="108" t="s">
        <v>1</v>
      </c>
      <c r="B29" s="12" t="s">
        <v>75</v>
      </c>
      <c r="C29" s="103"/>
      <c r="D29" s="103"/>
      <c r="E29" s="39" t="s">
        <v>64</v>
      </c>
      <c r="F29" s="35">
        <v>6121</v>
      </c>
      <c r="G29" s="39" t="s">
        <v>65</v>
      </c>
      <c r="H29" s="92">
        <v>4563</v>
      </c>
      <c r="I29" s="93">
        <v>-0.9</v>
      </c>
      <c r="J29" s="38">
        <f t="shared" si="6"/>
        <v>4562.1</v>
      </c>
      <c r="K29" s="38">
        <f t="shared" si="7"/>
        <v>4562.1</v>
      </c>
      <c r="N29" s="44"/>
      <c r="Q29" s="102"/>
    </row>
    <row r="30" spans="1:17" ht="12.95" customHeight="1">
      <c r="A30" s="127"/>
      <c r="B30" s="12" t="s">
        <v>76</v>
      </c>
      <c r="C30" s="103"/>
      <c r="D30" s="103"/>
      <c r="E30" s="39" t="s">
        <v>66</v>
      </c>
      <c r="F30" s="35">
        <v>6121</v>
      </c>
      <c r="G30" s="39" t="s">
        <v>67</v>
      </c>
      <c r="H30" s="92">
        <v>916</v>
      </c>
      <c r="I30" s="93">
        <v>30</v>
      </c>
      <c r="J30" s="38">
        <f t="shared" si="6"/>
        <v>946</v>
      </c>
      <c r="K30" s="38">
        <f t="shared" si="7"/>
        <v>946</v>
      </c>
      <c r="N30" s="44"/>
      <c r="Q30" s="102"/>
    </row>
    <row r="31" spans="1:17" ht="12.95" customHeight="1">
      <c r="A31" s="127"/>
      <c r="B31" s="12" t="s">
        <v>77</v>
      </c>
      <c r="C31" s="83"/>
      <c r="D31" s="83"/>
      <c r="E31" s="39" t="s">
        <v>60</v>
      </c>
      <c r="F31" s="35">
        <v>6121</v>
      </c>
      <c r="G31" s="39" t="s">
        <v>68</v>
      </c>
      <c r="H31" s="92">
        <v>5354</v>
      </c>
      <c r="I31" s="93">
        <v>0.9</v>
      </c>
      <c r="J31" s="38">
        <f t="shared" si="6"/>
        <v>5354.9</v>
      </c>
      <c r="K31" s="38">
        <f t="shared" si="7"/>
        <v>5354.9</v>
      </c>
      <c r="N31" s="44"/>
      <c r="Q31" s="102"/>
    </row>
    <row r="32" spans="1:17" ht="12.95" customHeight="1">
      <c r="A32" s="127"/>
      <c r="B32" s="111" t="s">
        <v>79</v>
      </c>
      <c r="C32" s="118" t="s">
        <v>38</v>
      </c>
      <c r="D32" s="112"/>
      <c r="E32" s="113" t="s">
        <v>60</v>
      </c>
      <c r="F32" s="114">
        <v>6111</v>
      </c>
      <c r="G32" s="113" t="s">
        <v>69</v>
      </c>
      <c r="H32" s="115">
        <v>0</v>
      </c>
      <c r="I32" s="116">
        <v>484.13</v>
      </c>
      <c r="J32" s="117">
        <f t="shared" si="6"/>
        <v>484.13</v>
      </c>
      <c r="K32" s="38">
        <f t="shared" si="7"/>
        <v>484.13</v>
      </c>
      <c r="N32" s="44"/>
      <c r="Q32" s="102"/>
    </row>
    <row r="33" spans="1:17" ht="12.95" customHeight="1">
      <c r="A33" s="127"/>
      <c r="B33" s="12" t="s">
        <v>80</v>
      </c>
      <c r="C33" s="119"/>
      <c r="D33" s="83"/>
      <c r="E33" s="39" t="s">
        <v>60</v>
      </c>
      <c r="F33" s="35">
        <v>6121</v>
      </c>
      <c r="G33" s="39" t="s">
        <v>69</v>
      </c>
      <c r="H33" s="120">
        <v>1967</v>
      </c>
      <c r="I33" s="121">
        <v>-1206.81</v>
      </c>
      <c r="J33" s="38">
        <f t="shared" si="6"/>
        <v>760.19</v>
      </c>
      <c r="K33" s="38">
        <f t="shared" si="7"/>
        <v>760.19</v>
      </c>
      <c r="N33" s="44"/>
      <c r="Q33" s="102"/>
    </row>
    <row r="34" spans="1:17" ht="12.95" customHeight="1">
      <c r="A34" s="127"/>
      <c r="B34" s="111" t="s">
        <v>81</v>
      </c>
      <c r="C34" s="118" t="s">
        <v>38</v>
      </c>
      <c r="D34" s="112"/>
      <c r="E34" s="113" t="s">
        <v>60</v>
      </c>
      <c r="F34" s="114">
        <v>6122</v>
      </c>
      <c r="G34" s="113" t="s">
        <v>69</v>
      </c>
      <c r="H34" s="115">
        <v>0</v>
      </c>
      <c r="I34" s="116">
        <v>953.68</v>
      </c>
      <c r="J34" s="117">
        <f t="shared" si="6"/>
        <v>953.68</v>
      </c>
      <c r="K34" s="38">
        <f t="shared" si="7"/>
        <v>953.68</v>
      </c>
      <c r="N34" s="44"/>
      <c r="Q34" s="102"/>
    </row>
    <row r="35" spans="1:17" ht="12.95" customHeight="1">
      <c r="A35" s="45"/>
      <c r="B35" s="46"/>
      <c r="C35" s="47"/>
      <c r="D35" s="48"/>
      <c r="E35" s="139" t="s">
        <v>25</v>
      </c>
      <c r="F35" s="139"/>
      <c r="G35" s="139"/>
      <c r="H35" s="49">
        <f>SUM(H24:H34)</f>
        <v>17575.5</v>
      </c>
      <c r="I35" s="49">
        <f>SUM(I24:I34)</f>
        <v>0</v>
      </c>
      <c r="J35" s="49">
        <f>SUM(J24:J34)</f>
        <v>17575.5</v>
      </c>
      <c r="Q35" s="102"/>
    </row>
    <row r="36" spans="1:17" ht="12.95" customHeight="1">
      <c r="A36" s="50" t="s">
        <v>26</v>
      </c>
      <c r="B36" s="51"/>
      <c r="C36" s="52"/>
      <c r="D36" s="52"/>
      <c r="E36" s="53"/>
      <c r="F36" s="53"/>
      <c r="G36" s="53"/>
      <c r="H36" s="54"/>
      <c r="I36" s="55"/>
      <c r="J36" s="56"/>
      <c r="Q36" s="102"/>
    </row>
    <row r="37" spans="1:10" ht="12.95" customHeight="1">
      <c r="A37" s="19" t="s">
        <v>13</v>
      </c>
      <c r="B37" s="57" t="s">
        <v>55</v>
      </c>
      <c r="C37" s="37"/>
      <c r="D37" s="19"/>
      <c r="E37" s="58"/>
      <c r="F37" s="36" t="s">
        <v>82</v>
      </c>
      <c r="G37" s="36"/>
      <c r="H37" s="15">
        <v>10000</v>
      </c>
      <c r="I37" s="16">
        <v>5000</v>
      </c>
      <c r="J37" s="15">
        <f>H37+I37</f>
        <v>15000</v>
      </c>
    </row>
    <row r="38" spans="1:10" ht="12.95" customHeight="1">
      <c r="A38" s="28"/>
      <c r="B38" s="27"/>
      <c r="C38" s="28"/>
      <c r="D38" s="28"/>
      <c r="E38" s="140" t="s">
        <v>27</v>
      </c>
      <c r="F38" s="141"/>
      <c r="G38" s="142"/>
      <c r="H38" s="59">
        <f>SUM(H37:H37)</f>
        <v>10000</v>
      </c>
      <c r="I38" s="59">
        <f>SUM(I37:I37)</f>
        <v>5000</v>
      </c>
      <c r="J38" s="59">
        <f>SUM(J37:J37)</f>
        <v>15000</v>
      </c>
    </row>
    <row r="39" spans="1:10" ht="12.95" customHeight="1">
      <c r="A39" s="28"/>
      <c r="B39" s="27"/>
      <c r="C39" s="28"/>
      <c r="D39" s="28"/>
      <c r="E39" s="60"/>
      <c r="F39" s="60"/>
      <c r="G39" s="61"/>
      <c r="H39" s="62"/>
      <c r="I39" s="63"/>
      <c r="J39" s="62"/>
    </row>
    <row r="40" spans="1:10" ht="12.95" customHeight="1">
      <c r="A40" s="3"/>
      <c r="B40" s="64" t="s">
        <v>28</v>
      </c>
      <c r="C40" s="32"/>
      <c r="D40" s="126" t="s">
        <v>17</v>
      </c>
      <c r="E40" s="126"/>
      <c r="F40" s="126"/>
      <c r="G40" s="126"/>
      <c r="H40" s="126"/>
      <c r="I40" s="65">
        <f>I11</f>
        <v>-4933</v>
      </c>
      <c r="J40" s="66"/>
    </row>
    <row r="41" spans="1:10" ht="12.95" customHeight="1">
      <c r="A41" s="3"/>
      <c r="B41" s="31"/>
      <c r="C41" s="32"/>
      <c r="D41" s="126" t="s">
        <v>29</v>
      </c>
      <c r="E41" s="126"/>
      <c r="F41" s="126"/>
      <c r="G41" s="126"/>
      <c r="H41" s="126"/>
      <c r="I41" s="65">
        <f>I22+I12</f>
        <v>67</v>
      </c>
      <c r="J41" s="67"/>
    </row>
    <row r="42" spans="1:10" ht="12.95" customHeight="1">
      <c r="A42" s="3"/>
      <c r="B42" s="31"/>
      <c r="C42" s="32"/>
      <c r="D42" s="126" t="s">
        <v>30</v>
      </c>
      <c r="E42" s="126"/>
      <c r="F42" s="126"/>
      <c r="G42" s="126"/>
      <c r="H42" s="126"/>
      <c r="I42" s="65">
        <f>I35+I13</f>
        <v>0</v>
      </c>
      <c r="J42" s="68"/>
    </row>
    <row r="43" spans="1:10" ht="12.95" customHeight="1">
      <c r="A43" s="3"/>
      <c r="B43" s="31"/>
      <c r="C43" s="32"/>
      <c r="D43" s="126" t="s">
        <v>31</v>
      </c>
      <c r="E43" s="126"/>
      <c r="F43" s="126"/>
      <c r="G43" s="126"/>
      <c r="H43" s="126"/>
      <c r="I43" s="65">
        <f>I41+I42</f>
        <v>67</v>
      </c>
      <c r="J43" s="68"/>
    </row>
    <row r="44" spans="1:10" ht="12.95" customHeight="1">
      <c r="A44" s="3"/>
      <c r="B44" s="31"/>
      <c r="C44" s="32"/>
      <c r="D44" s="125" t="s">
        <v>32</v>
      </c>
      <c r="E44" s="125"/>
      <c r="F44" s="125"/>
      <c r="G44" s="125"/>
      <c r="H44" s="125"/>
      <c r="I44" s="65">
        <f>I40-I43</f>
        <v>-5000</v>
      </c>
      <c r="J44" s="68"/>
    </row>
    <row r="45" spans="1:10" ht="12.95" customHeight="1">
      <c r="A45" s="3"/>
      <c r="B45" s="31"/>
      <c r="C45" s="32"/>
      <c r="D45" s="125" t="s">
        <v>33</v>
      </c>
      <c r="E45" s="125"/>
      <c r="F45" s="125"/>
      <c r="G45" s="125"/>
      <c r="H45" s="125"/>
      <c r="I45" s="65">
        <f>I38</f>
        <v>5000</v>
      </c>
      <c r="J45" s="68"/>
    </row>
    <row r="46" spans="1:10" ht="12.95" customHeight="1">
      <c r="A46" s="3"/>
      <c r="B46" s="3"/>
      <c r="C46" s="69"/>
      <c r="D46" s="69"/>
      <c r="E46" s="70"/>
      <c r="F46" s="71"/>
      <c r="G46" s="72"/>
      <c r="H46" s="73">
        <v>44916</v>
      </c>
      <c r="I46" s="71"/>
      <c r="J46" s="95">
        <v>44937</v>
      </c>
    </row>
    <row r="47" spans="1:10" ht="12.95" customHeight="1">
      <c r="A47" s="3"/>
      <c r="B47" s="64" t="s">
        <v>34</v>
      </c>
      <c r="C47" s="32"/>
      <c r="D47" s="125" t="s">
        <v>35</v>
      </c>
      <c r="E47" s="125"/>
      <c r="F47" s="125"/>
      <c r="G47" s="125"/>
      <c r="H47" s="65">
        <v>551882.42</v>
      </c>
      <c r="I47" s="65">
        <f>I40</f>
        <v>-4933</v>
      </c>
      <c r="J47" s="65">
        <f>H47+I47</f>
        <v>546949.42</v>
      </c>
    </row>
    <row r="48" spans="1:19" ht="12.95" customHeight="1">
      <c r="A48" s="3"/>
      <c r="B48" s="31"/>
      <c r="C48" s="32"/>
      <c r="D48" s="126" t="s">
        <v>29</v>
      </c>
      <c r="E48" s="126"/>
      <c r="F48" s="126"/>
      <c r="G48" s="126"/>
      <c r="H48" s="74">
        <v>453467.77</v>
      </c>
      <c r="I48" s="65">
        <f>I22+I12</f>
        <v>67</v>
      </c>
      <c r="J48" s="65">
        <f>H48+I48</f>
        <v>453534.77</v>
      </c>
      <c r="S48" s="75"/>
    </row>
    <row r="49" spans="1:19" ht="12.95" customHeight="1">
      <c r="A49" s="3"/>
      <c r="B49" s="31"/>
      <c r="C49" s="32"/>
      <c r="D49" s="126" t="s">
        <v>30</v>
      </c>
      <c r="E49" s="126"/>
      <c r="F49" s="126"/>
      <c r="G49" s="126"/>
      <c r="H49" s="74">
        <v>121064.1</v>
      </c>
      <c r="I49" s="65">
        <f>I35+I13</f>
        <v>0</v>
      </c>
      <c r="J49" s="65">
        <f>H49+I49</f>
        <v>121064.1</v>
      </c>
      <c r="S49" s="75"/>
    </row>
    <row r="50" spans="1:10" ht="12.95" customHeight="1">
      <c r="A50" s="3"/>
      <c r="C50" s="69"/>
      <c r="D50" s="125" t="s">
        <v>36</v>
      </c>
      <c r="E50" s="125"/>
      <c r="F50" s="125"/>
      <c r="G50" s="125"/>
      <c r="H50" s="65">
        <f>SUM(H48:H49)</f>
        <v>574531.87</v>
      </c>
      <c r="I50" s="65">
        <f>SUM(I48:I49)</f>
        <v>67</v>
      </c>
      <c r="J50" s="65">
        <f>SUM(J48:J49)</f>
        <v>574598.87</v>
      </c>
    </row>
    <row r="51" spans="1:10" ht="12.95" customHeight="1">
      <c r="A51" s="3"/>
      <c r="B51" s="3"/>
      <c r="C51" s="69"/>
      <c r="D51" s="126" t="s">
        <v>21</v>
      </c>
      <c r="E51" s="126"/>
      <c r="F51" s="126"/>
      <c r="G51" s="126"/>
      <c r="H51" s="74">
        <f>H47-H50</f>
        <v>-22649.449999999953</v>
      </c>
      <c r="I51" s="65">
        <f>I47-I50</f>
        <v>-5000</v>
      </c>
      <c r="J51" s="74">
        <f>J47-J50</f>
        <v>-27649.449999999953</v>
      </c>
    </row>
    <row r="52" spans="1:10" ht="12.95" customHeight="1">
      <c r="A52" s="3"/>
      <c r="B52" s="87" t="s">
        <v>41</v>
      </c>
      <c r="C52" s="69"/>
      <c r="D52" s="125" t="s">
        <v>37</v>
      </c>
      <c r="E52" s="125"/>
      <c r="F52" s="125"/>
      <c r="G52" s="125"/>
      <c r="H52" s="76">
        <v>0</v>
      </c>
      <c r="I52" s="65">
        <f>I45</f>
        <v>5000</v>
      </c>
      <c r="J52" s="65">
        <f>H52+I52</f>
        <v>5000</v>
      </c>
    </row>
    <row r="53" spans="5:10" ht="12.95" customHeight="1">
      <c r="E53" s="77"/>
      <c r="F53" s="77"/>
      <c r="G53" s="77"/>
      <c r="H53" s="77"/>
      <c r="I53" s="77"/>
      <c r="J53" s="77"/>
    </row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  <row r="61" ht="12.95" customHeight="1"/>
    <row r="62" ht="12.95" customHeight="1"/>
    <row r="63" ht="12.95" customHeight="1"/>
    <row r="64" ht="12.95" customHeight="1"/>
  </sheetData>
  <mergeCells count="30">
    <mergeCell ref="D42:H42"/>
    <mergeCell ref="D41:H41"/>
    <mergeCell ref="E35:G35"/>
    <mergeCell ref="D40:H40"/>
    <mergeCell ref="D13:G13"/>
    <mergeCell ref="E38:G38"/>
    <mergeCell ref="A30:A34"/>
    <mergeCell ref="A20:A21"/>
    <mergeCell ref="A24:A27"/>
    <mergeCell ref="E22:G22"/>
    <mergeCell ref="Q5:Q6"/>
    <mergeCell ref="A5:A6"/>
    <mergeCell ref="A16:A19"/>
    <mergeCell ref="D11:G11"/>
    <mergeCell ref="D14:G14"/>
    <mergeCell ref="D12:G12"/>
    <mergeCell ref="D52:G52"/>
    <mergeCell ref="D43:H43"/>
    <mergeCell ref="D44:H44"/>
    <mergeCell ref="D45:H45"/>
    <mergeCell ref="D47:G47"/>
    <mergeCell ref="D48:G48"/>
    <mergeCell ref="D49:G49"/>
    <mergeCell ref="D50:G50"/>
    <mergeCell ref="D51:G51"/>
    <mergeCell ref="B2:B3"/>
    <mergeCell ref="E2:E3"/>
    <mergeCell ref="F2:F3"/>
    <mergeCell ref="G2:G3"/>
    <mergeCell ref="A7:A8"/>
  </mergeCells>
  <conditionalFormatting sqref="B1:B2">
    <cfRule type="expression" priority="457" dxfId="2" stopIfTrue="1">
      <formula>$K1="Z"</formula>
    </cfRule>
    <cfRule type="expression" priority="458" dxfId="1" stopIfTrue="1">
      <formula>$K1="T"</formula>
    </cfRule>
    <cfRule type="expression" priority="459" dxfId="0" stopIfTrue="1">
      <formula>$K1="Y"</formula>
    </cfRule>
  </conditionalFormatting>
  <conditionalFormatting sqref="B2">
    <cfRule type="expression" priority="454" dxfId="2" stopIfTrue="1">
      <formula>$K2="Z"</formula>
    </cfRule>
    <cfRule type="expression" priority="455" dxfId="1" stopIfTrue="1">
      <formula>$K2="T"</formula>
    </cfRule>
    <cfRule type="expression" priority="456" dxfId="0" stopIfTrue="1">
      <formula>$K2="Y"</formula>
    </cfRule>
  </conditionalFormatting>
  <conditionalFormatting sqref="C11:C13 B1:B2">
    <cfRule type="expression" priority="451" dxfId="2" stopIfTrue="1">
      <formula>#REF!="Z"</formula>
    </cfRule>
    <cfRule type="expression" priority="452" dxfId="1" stopIfTrue="1">
      <formula>#REF!="T"</formula>
    </cfRule>
    <cfRule type="expression" priority="453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2023-01-12T07:42:24Z</dcterms:modified>
  <cp:category/>
  <cp:version/>
  <cp:contentType/>
  <cp:contentStatus/>
</cp:coreProperties>
</file>