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2"/>
  </bookViews>
  <sheets>
    <sheet name="RO č. 15  05.12." sheetId="1" r:id="rId1"/>
    <sheet name="dodatek" sheetId="2" r:id="rId2"/>
    <sheet name="Schváleno RMO" sheetId="3" r:id="rId3"/>
  </sheets>
  <definedNames>
    <definedName name="_xlnm.Print_Area" localSheetId="0">'RO č. 15  05.12.'!$A$1:$J$236</definedName>
  </definedNames>
  <calcPr fullCalcOnLoad="1"/>
</workbook>
</file>

<file path=xl/sharedStrings.xml><?xml version="1.0" encoding="utf-8"?>
<sst xmlns="http://schemas.openxmlformats.org/spreadsheetml/2006/main" count="1105" uniqueCount="434">
  <si>
    <t>Poř.</t>
  </si>
  <si>
    <t>§</t>
  </si>
  <si>
    <t>Položka</t>
  </si>
  <si>
    <t xml:space="preserve">Platný </t>
  </si>
  <si>
    <t>Nový</t>
  </si>
  <si>
    <t>čís.</t>
  </si>
  <si>
    <t>rozpočet</t>
  </si>
  <si>
    <t>1.</t>
  </si>
  <si>
    <t>Příjmy celkem</t>
  </si>
  <si>
    <t>Text</t>
  </si>
  <si>
    <t>2.</t>
  </si>
  <si>
    <t>RO</t>
  </si>
  <si>
    <t>Příjmy</t>
  </si>
  <si>
    <t>Investice</t>
  </si>
  <si>
    <t>P-V-I</t>
  </si>
  <si>
    <t>Běžné výdaje</t>
  </si>
  <si>
    <t>Příjmy - výdaje</t>
  </si>
  <si>
    <t>Účel.</t>
  </si>
  <si>
    <t>znak</t>
  </si>
  <si>
    <t>B) Změny v běžných výdajích</t>
  </si>
  <si>
    <t>Výdaje saldo</t>
  </si>
  <si>
    <t>Investice saldo</t>
  </si>
  <si>
    <t>Celkové výdaje (běžné+investice)</t>
  </si>
  <si>
    <t>Celkové výdaje (BV+inv)</t>
  </si>
  <si>
    <t>Finance</t>
  </si>
  <si>
    <t>Platný rozpočet</t>
  </si>
  <si>
    <t xml:space="preserve"> Financování</t>
  </si>
  <si>
    <t>3.</t>
  </si>
  <si>
    <t>4.</t>
  </si>
  <si>
    <t xml:space="preserve">C) Změny v investicích  </t>
  </si>
  <si>
    <t>Financování</t>
  </si>
  <si>
    <t>5.</t>
  </si>
  <si>
    <t>Příloha  č. 3</t>
  </si>
  <si>
    <t>Výdaje provozní (běžné)</t>
  </si>
  <si>
    <t>P= příjmy   V= výdaje   NZ= nově zařazeno do R2018</t>
  </si>
  <si>
    <t>6.</t>
  </si>
  <si>
    <t xml:space="preserve">       Platný rozpočet</t>
  </si>
  <si>
    <t>Výdaje běžné saldo</t>
  </si>
  <si>
    <t>investice</t>
  </si>
  <si>
    <t xml:space="preserve">B) Změny v běžných výdajích  </t>
  </si>
  <si>
    <t xml:space="preserve">A) Změny příjmů a jejich použití </t>
  </si>
  <si>
    <t>NZ</t>
  </si>
  <si>
    <t>Výdaje (investiční)</t>
  </si>
  <si>
    <t>Org.</t>
  </si>
  <si>
    <t>Pol.</t>
  </si>
  <si>
    <t>7.</t>
  </si>
  <si>
    <t>8.</t>
  </si>
  <si>
    <t>org.</t>
  </si>
  <si>
    <t>A) Změny příjmů a jejich použití</t>
  </si>
  <si>
    <t>D) změny ve financování</t>
  </si>
  <si>
    <t xml:space="preserve">1. </t>
  </si>
  <si>
    <t>Financování saldo</t>
  </si>
  <si>
    <t>Příloha č. RMO/xx/xx/18</t>
  </si>
  <si>
    <t>0407</t>
  </si>
  <si>
    <t>0440</t>
  </si>
  <si>
    <t>* platy zaměstnanců</t>
  </si>
  <si>
    <t>* DHM</t>
  </si>
  <si>
    <t>* nájemné</t>
  </si>
  <si>
    <t>* ostatní služby</t>
  </si>
  <si>
    <t>* cestovné</t>
  </si>
  <si>
    <t>* pohoštění</t>
  </si>
  <si>
    <t>* spotřeba materiálu</t>
  </si>
  <si>
    <t>* soc. zabezpečení</t>
  </si>
  <si>
    <t>* pov. zdrav. pojištění</t>
  </si>
  <si>
    <t>* program. vybavení</t>
  </si>
  <si>
    <t>* služby peněžních ústavů</t>
  </si>
  <si>
    <t>Rekapitulace Rozpočtového opatření č. 15</t>
  </si>
  <si>
    <t>Rekapitulace celkového rozpočtu města na rok 2018 včetně RO č. 15</t>
  </si>
  <si>
    <t>0445</t>
  </si>
  <si>
    <r>
      <t xml:space="preserve">POSBO příjem dotace z MPSV "Pilotní ověření sociálního bydlení"                         </t>
    </r>
    <r>
      <rPr>
        <b/>
        <sz val="10"/>
        <rFont val="Arial"/>
        <family val="2"/>
      </rPr>
      <t>P</t>
    </r>
  </si>
  <si>
    <r>
      <t xml:space="preserve">POSBO příjem dotace z MPSV                                                                           </t>
    </r>
    <r>
      <rPr>
        <b/>
        <sz val="10"/>
        <rFont val="Arial"/>
        <family val="2"/>
      </rPr>
      <t>P</t>
    </r>
  </si>
  <si>
    <r>
      <t xml:space="preserve">* platy zaměstnanců      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</si>
  <si>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KPSS převod výdajových pol. bez ÚZ na pol. s ÚZ                                            </t>
    </r>
    <r>
      <rPr>
        <b/>
        <sz val="10"/>
        <rFont val="Arial"/>
        <family val="2"/>
      </rPr>
      <t>V</t>
    </r>
  </si>
  <si>
    <t>0409</t>
  </si>
  <si>
    <r>
      <t xml:space="preserve">SP - zvýšení prostředků na platy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</si>
  <si>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Přijatá dotace z MPSV na výkon sociální práce                                                     </t>
    </r>
    <r>
      <rPr>
        <b/>
        <sz val="10"/>
        <rFont val="Arial"/>
        <family val="2"/>
      </rPr>
      <t>P</t>
    </r>
  </si>
  <si>
    <r>
      <t xml:space="preserve">SPOD neinv. dotace - doplatek roku 2017                                                              </t>
    </r>
    <r>
      <rPr>
        <b/>
        <sz val="10"/>
        <rFont val="Arial"/>
        <family val="2"/>
      </rPr>
      <t>P</t>
    </r>
  </si>
  <si>
    <r>
      <t xml:space="preserve">SPOD ost. služby zvýšení                                                                                   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 xml:space="preserve">   </t>
    </r>
  </si>
  <si>
    <r>
      <t xml:space="preserve">VS Pokuty a penále zvýšení příjmů dle aktuálního stavu                                         </t>
    </r>
    <r>
      <rPr>
        <b/>
        <sz val="10"/>
        <rFont val="Arial"/>
        <family val="2"/>
      </rPr>
      <t>P</t>
    </r>
  </si>
  <si>
    <t>č. 15</t>
  </si>
  <si>
    <t>Fin. dar na akci "Vánoční hvězda" pořádanou spol. SH ČMS SDH Kvít., RMO/42/21/18</t>
  </si>
  <si>
    <t>1245</t>
  </si>
  <si>
    <t>Záštita MST - přesun na akci Vánoční hvězda SH ČMS Kvítkovice</t>
  </si>
  <si>
    <t>0327</t>
  </si>
  <si>
    <t>0830</t>
  </si>
  <si>
    <t>0404</t>
  </si>
  <si>
    <t>SOC Pěstounská péče cestovné - zvýšení</t>
  </si>
  <si>
    <t>SOC Pěstounská péče nákup služeb přesun na cestovné</t>
  </si>
  <si>
    <t>PROV přesun na pol. 6122</t>
  </si>
  <si>
    <t>PROV nákup tepla - zvýšení</t>
  </si>
  <si>
    <t>PROV ost. služby - snížení (přesun na teplo)</t>
  </si>
  <si>
    <t>PROV zvýšení prostředků na dary</t>
  </si>
  <si>
    <t>PROV pohoštění - snížení přesun na dary</t>
  </si>
  <si>
    <t>PROV služby pen. ústavů - zvýšení</t>
  </si>
  <si>
    <t>PROV knihy uč. pomůcky - snížení, přesun na sl. peněž. ústavů</t>
  </si>
  <si>
    <t>5201</t>
  </si>
  <si>
    <t>DOP Motobesip - správ. poplatky, zvýšení</t>
  </si>
  <si>
    <t>DOP Motobesip - nákup služeb snížení, přesun na správ. poplatky</t>
  </si>
  <si>
    <t>5202</t>
  </si>
  <si>
    <t>DOP ETM nákup materiálu zvýšení</t>
  </si>
  <si>
    <t>DOP ETM pohoštění snížení, přesun na nákup materiálu</t>
  </si>
  <si>
    <t>5207</t>
  </si>
  <si>
    <t>DOP Do práce na kole - správ. poplatky zvýšení</t>
  </si>
  <si>
    <t>DOP Do práce na kole - pohoštění snížení přesun na správ. poplatky</t>
  </si>
  <si>
    <t>5200</t>
  </si>
  <si>
    <t xml:space="preserve">Rozpočtové opatření č. 15/2018 - změna schváleného rozpočtu roku 2018 - prosinec  (údaje v tis. Kč) </t>
  </si>
  <si>
    <t>DOP BESIP pohoštění důchodci přesun na nákup služeb</t>
  </si>
  <si>
    <t>DOP BESIP nákup služeb - zvýšení</t>
  </si>
  <si>
    <t>DOP BESIP transfery obyvatelstvu cyklisté - zvýšení</t>
  </si>
  <si>
    <t>DOP BESIP transfery obyvatelstvu dary - zvýšení</t>
  </si>
  <si>
    <t>DOP ETM nákup ost. služeb - snížení, přesun na org. 5200</t>
  </si>
  <si>
    <t>DOP ETM věcné dary snížení přesun na org. 5200</t>
  </si>
  <si>
    <t>DOP Do práce na kole, věcné dary - snížení</t>
  </si>
  <si>
    <t>DOP Do práce na kole, nákup ost. služeb - snížení</t>
  </si>
  <si>
    <t>DOP nákup zboží za účelem dalšího prodeje - přesun na org. 5200</t>
  </si>
  <si>
    <t>8267</t>
  </si>
  <si>
    <t>Veřejná sbírka - zavedení pol. na nákup materiálu</t>
  </si>
  <si>
    <t>Věřejná sbírka - nákup potravin - přesun na nákup materiálu</t>
  </si>
  <si>
    <t>0324</t>
  </si>
  <si>
    <t>TSO Směsný objemný odpad - snížení</t>
  </si>
  <si>
    <t>TSO Drcení dřevních odpadů - zvýšení</t>
  </si>
  <si>
    <t>TSO Stavební odpady, dřevo - zvýšení</t>
  </si>
  <si>
    <t>TSO Uliční smetky - snížení</t>
  </si>
  <si>
    <t>TSO Sběrné dvory - údržba a doplnění - zvýšení</t>
  </si>
  <si>
    <t>TSO Veřejná zeleň - výsadba nových stromů - zvýšení</t>
  </si>
  <si>
    <t xml:space="preserve">TSO Veřejná zeleň - terénní úpravy, rekultivace- zvýšení </t>
  </si>
  <si>
    <t>TSO Veřejná zeleň - květinové záhony - zvýšení</t>
  </si>
  <si>
    <t>TSO Veřejná zeleň - údržba dřevin,kácení prořezávky, živé ploty - zvýšení</t>
  </si>
  <si>
    <t>TSO Veřejná zeleň - jarní a podzimní výhrab listí - zvýšení</t>
  </si>
  <si>
    <t>TSO Svoz VKK, sběrné dvory - zvýšení</t>
  </si>
  <si>
    <t>TSO Strojní vyvážení odpadkových košů - snížení</t>
  </si>
  <si>
    <t>TSO Nádoby na tříděný sběr - zvýšení</t>
  </si>
  <si>
    <t>TSO Uložení TKO na skládce - snížení</t>
  </si>
  <si>
    <t>TSO Svoz využitelných odpadů - zvýšení</t>
  </si>
  <si>
    <t>TSO Svoz KO z nádob 1100 l - snížení</t>
  </si>
  <si>
    <t>TSO Svoz nebezpečných odpadů - zvýšení</t>
  </si>
  <si>
    <t>TSO Výlep plakátů - zvýšení</t>
  </si>
  <si>
    <t>TSO Městský hřbitov - opravy a udržování TSO - zvýšení</t>
  </si>
  <si>
    <t>TSO VO - údržba a opravy TSO - snížení</t>
  </si>
  <si>
    <t>TSO VO - světelná signalizace, údržba - zvýšení</t>
  </si>
  <si>
    <t>TSO VO - elektrická energie - snížení</t>
  </si>
  <si>
    <t>TSO Údržba dětských hřišť a pískovišť - zvýšení</t>
  </si>
  <si>
    <t>TSO Údržba odvodňovacích příkopů - zvýšení</t>
  </si>
  <si>
    <t>TSO Údržba dopravního značení - zvýšení</t>
  </si>
  <si>
    <t>TSO Údržba chodníků a ostatních komunikací - snížení</t>
  </si>
  <si>
    <t>TSO Zimní údržba chodníků - snížení</t>
  </si>
  <si>
    <t>TSO Údržba MK, mostů, vpustí - snížení</t>
  </si>
  <si>
    <t>TSO Zimní údržba MK - snížení</t>
  </si>
  <si>
    <t>TSO Čištění MK a vpustí - snížení</t>
  </si>
  <si>
    <t>EKO Veř. WC + sprcha ul. Havlíčkova - energie snížení</t>
  </si>
  <si>
    <t>EKO Veř. WC + sprcha ul. Havlíčkova nákup služeb - zvýšení</t>
  </si>
  <si>
    <t>EKO Veř. WC + sprcha oprava - přesun na služby a energie</t>
  </si>
  <si>
    <t>PROV přikoupení čtečky karet k centr. tiskárně</t>
  </si>
  <si>
    <r>
      <t xml:space="preserve">Dotace MPSV pro prokjekt KPSS                                                                   </t>
    </r>
    <r>
      <rPr>
        <b/>
        <sz val="10"/>
        <rFont val="Arial"/>
        <family val="2"/>
      </rPr>
      <t>P</t>
    </r>
  </si>
  <si>
    <r>
      <t xml:space="preserve">Dotace MPSV pro projekt KPSS                                                                    </t>
    </r>
    <r>
      <rPr>
        <b/>
        <sz val="10"/>
        <rFont val="Arial"/>
        <family val="2"/>
      </rPr>
      <t xml:space="preserve"> P</t>
    </r>
  </si>
  <si>
    <t>POSBO zdrav. poj. - snížení</t>
  </si>
  <si>
    <t>POSBO knihy a uč. pomůcky - snížení</t>
  </si>
  <si>
    <t>POSBO DHM  - snížení</t>
  </si>
  <si>
    <t>POSBO nákup materiálu  - snížení</t>
  </si>
  <si>
    <t>POSBO služby telekomunikací - snížení</t>
  </si>
  <si>
    <t>POSBO služby peněžních ústavů - snížení</t>
  </si>
  <si>
    <t>POSBO nájemné  - snížení</t>
  </si>
  <si>
    <t>POSBO školení a vzdělávání - snížení</t>
  </si>
  <si>
    <t>POSBO ost. sl. - snížení</t>
  </si>
  <si>
    <t>POSBO cestovné - snížení</t>
  </si>
  <si>
    <t>POSBO pohoštění  - snížení</t>
  </si>
  <si>
    <t>KPSS "Komunitního plánování sociálních služeb" očekávaná dotace - snížení</t>
  </si>
  <si>
    <t>* OOV - vynulování</t>
  </si>
  <si>
    <t>* služby peněžních ústavů - vynulování</t>
  </si>
  <si>
    <t>* program. vybavení - vynulování</t>
  </si>
  <si>
    <t>Při tvorbě R nebyl znám ÚZ . Nyní se převádí výdajové položky na ÚZ + skut. příjem dotace 2018.</t>
  </si>
  <si>
    <t>* pov. zdrav. pojištění - vynulování</t>
  </si>
  <si>
    <t>* soc. zabezpečení - vynulování</t>
  </si>
  <si>
    <t>* spotřeba materiálu - vynulování</t>
  </si>
  <si>
    <t>* pohoštění - vynulování</t>
  </si>
  <si>
    <t>* cestovné - vynulování</t>
  </si>
  <si>
    <t>* ostatní služby - vynulování</t>
  </si>
  <si>
    <t>* nájemné - vynulování</t>
  </si>
  <si>
    <t>* DHM - vynulování</t>
  </si>
  <si>
    <t>* platy zaměstnanců - vynulování</t>
  </si>
  <si>
    <t>PROV zvýšení prost. v souvislosti GDPR</t>
  </si>
  <si>
    <t>PROV přesun na pol. 5166</t>
  </si>
  <si>
    <t>0656</t>
  </si>
  <si>
    <t>MP poskytnuté náhrady - zvýšení</t>
  </si>
  <si>
    <t>MP snížení prost. na platy - přesun na pol. 5192</t>
  </si>
  <si>
    <t>MP náhrady mezd v době nemoci - zvýšení</t>
  </si>
  <si>
    <t>MP soc. zabez. snížení - přesun na po. 5424</t>
  </si>
  <si>
    <t>5199</t>
  </si>
  <si>
    <t>00120</t>
  </si>
  <si>
    <t>2223</t>
  </si>
  <si>
    <t>9327</t>
  </si>
  <si>
    <t>ORM Hurdisky T.B. - revitalizace rozvodů - přesun na jinou org.</t>
  </si>
  <si>
    <t>8245</t>
  </si>
  <si>
    <t>ORM ZŠ TGM rozšíření kapacity</t>
  </si>
  <si>
    <t>8214</t>
  </si>
  <si>
    <t>ORM Rekonstrukce ul. Na Uličce - přesun na jinou org.</t>
  </si>
  <si>
    <t>7212</t>
  </si>
  <si>
    <t>6202</t>
  </si>
  <si>
    <t>ORM Rozšíření ul. Čechova - přesun na SH</t>
  </si>
  <si>
    <t>8230</t>
  </si>
  <si>
    <t>ORM Hurdisky T.B. - revitalizace rozvodů - přesun na SH</t>
  </si>
  <si>
    <t>2205</t>
  </si>
  <si>
    <t xml:space="preserve">EKO Rezerva na investice </t>
  </si>
  <si>
    <t>8258</t>
  </si>
  <si>
    <t>ORM Rozšíření hřbitova - zvýšení kapacity</t>
  </si>
  <si>
    <t>9306</t>
  </si>
  <si>
    <t>9336</t>
  </si>
  <si>
    <r>
      <t xml:space="preserve">DOP Besip aktivity s podporou ZK příjem dotace - snížení                                     </t>
    </r>
    <r>
      <rPr>
        <b/>
        <sz val="10"/>
        <rFont val="Arial"/>
        <family val="2"/>
      </rPr>
      <t xml:space="preserve"> P</t>
    </r>
  </si>
  <si>
    <t>9.</t>
  </si>
  <si>
    <t>0731</t>
  </si>
  <si>
    <t>OŠK Revital. centr. ploch Trávníky - přesun na FC VIktoria</t>
  </si>
  <si>
    <t>6217</t>
  </si>
  <si>
    <t>10.</t>
  </si>
  <si>
    <t>TEHOS ROŠ nákup služeb zvýšení</t>
  </si>
  <si>
    <t>0325</t>
  </si>
  <si>
    <t>Otrokovice 5.12.2018</t>
  </si>
  <si>
    <t>TEHOS SAB nákup služeb snížení, přesun na ROŠ</t>
  </si>
  <si>
    <t>0624</t>
  </si>
  <si>
    <t>0604</t>
  </si>
  <si>
    <t>0608</t>
  </si>
  <si>
    <t>TEHOS Měs. koupaliště, nákup služeb, zvýšení</t>
  </si>
  <si>
    <t>TEHOS Sp. hala, snížení, přesun na měs. koupaliště</t>
  </si>
  <si>
    <t>TEHOS Sp. hala, vodné stočné, zvýšení</t>
  </si>
  <si>
    <t>TEHOS Sp. hala, nákup služeb, snížení, přesun na na pol. 5151</t>
  </si>
  <si>
    <t>11.</t>
  </si>
  <si>
    <t>MP nákup materiálu - snížení pol. fóliový pás, přesun na pol. 5154</t>
  </si>
  <si>
    <t>MP kamery MKDS el. energie</t>
  </si>
  <si>
    <r>
      <t xml:space="preserve">ORM Revitalizace wellness zařízení ve SAB                                                    </t>
    </r>
    <r>
      <rPr>
        <b/>
        <sz val="10"/>
        <rFont val="Arial"/>
        <family val="2"/>
      </rPr>
      <t xml:space="preserve">   V</t>
    </r>
  </si>
  <si>
    <r>
      <t xml:space="preserve">OŠK Dotace FC Viktoria Otrokovice na opravu traktoru </t>
    </r>
    <r>
      <rPr>
        <b/>
        <sz val="10"/>
        <rFont val="Arial"/>
        <family val="2"/>
      </rPr>
      <t>RMO/xx/xx18                    V</t>
    </r>
  </si>
  <si>
    <r>
      <t xml:space="preserve">ORM Workoutové hřiště Bahňák SAB                                                                </t>
    </r>
    <r>
      <rPr>
        <b/>
        <sz val="10"/>
        <rFont val="Arial"/>
        <family val="2"/>
      </rPr>
      <t>V</t>
    </r>
  </si>
  <si>
    <r>
      <t xml:space="preserve">EKO Vjezd do prům. areálu TOMA                                                                      </t>
    </r>
    <r>
      <rPr>
        <b/>
        <sz val="10"/>
        <rFont val="Arial"/>
        <family val="2"/>
      </rPr>
      <t>V</t>
    </r>
  </si>
  <si>
    <t>ORM Revitalizace Městs. sport. haly - zvýšení prost. na vnitřní vybavení</t>
  </si>
  <si>
    <t>TEHOS Městs. koupaliště, DHM zvýšení</t>
  </si>
  <si>
    <t>TEHOS Městs. koupaliště, teplo, snížení přesun na pol. 5137</t>
  </si>
  <si>
    <t xml:space="preserve">Zateplení MŠ Hlavní č.1159                        </t>
  </si>
  <si>
    <t xml:space="preserve">Rekonstrukce ulice Na Uličce                      </t>
  </si>
  <si>
    <t xml:space="preserve">DDM Sluníčko zateplení                            </t>
  </si>
  <si>
    <t xml:space="preserve">Zateplení budovy OB                               </t>
  </si>
  <si>
    <t xml:space="preserve">Přírodovědné učebny ZŠ Mánesova a Trávníky-IROP   </t>
  </si>
  <si>
    <t xml:space="preserve">ZŠ TGM modernizace učeben                         </t>
  </si>
  <si>
    <t>8203</t>
  </si>
  <si>
    <t>8204</t>
  </si>
  <si>
    <t>8205</t>
  </si>
  <si>
    <t>8206</t>
  </si>
  <si>
    <t>8207</t>
  </si>
  <si>
    <t>8208</t>
  </si>
  <si>
    <t>8209</t>
  </si>
  <si>
    <t>8210</t>
  </si>
  <si>
    <t>8211</t>
  </si>
  <si>
    <t>8212</t>
  </si>
  <si>
    <t>3421</t>
  </si>
  <si>
    <t>2212</t>
  </si>
  <si>
    <t>6171</t>
  </si>
  <si>
    <t>5311</t>
  </si>
  <si>
    <t xml:space="preserve">Prodej obecních bytů a RD                         </t>
  </si>
  <si>
    <t>0003</t>
  </si>
  <si>
    <t xml:space="preserve">Centrální nákup energií                           </t>
  </si>
  <si>
    <t>0323</t>
  </si>
  <si>
    <t>Lékařská pohotovostní služba Otrokovice (1.1.2018)</t>
  </si>
  <si>
    <t>0413</t>
  </si>
  <si>
    <t xml:space="preserve">Daň z převodu nemovitostí placená městem          </t>
  </si>
  <si>
    <t>1523</t>
  </si>
  <si>
    <t>12.</t>
  </si>
  <si>
    <t xml:space="preserve">Laziště základní technická vybavenost             </t>
  </si>
  <si>
    <t>2151</t>
  </si>
  <si>
    <t>6292</t>
  </si>
  <si>
    <t xml:space="preserve">Nová parkovací místa Štěrkoviště                  </t>
  </si>
  <si>
    <t>6296</t>
  </si>
  <si>
    <t xml:space="preserve">Bezbariérové úpravy a vybavení zastávek MHD       </t>
  </si>
  <si>
    <t>7209</t>
  </si>
  <si>
    <t xml:space="preserve">Rozšíření kolumbaria na městském hřbitově         </t>
  </si>
  <si>
    <t>7250</t>
  </si>
  <si>
    <t>7251</t>
  </si>
  <si>
    <t>7252</t>
  </si>
  <si>
    <t>8215</t>
  </si>
  <si>
    <t>8216</t>
  </si>
  <si>
    <t xml:space="preserve">rezerva investice 2018                            </t>
  </si>
  <si>
    <t>3412</t>
  </si>
  <si>
    <t>Dlouhodobé přijáté půjčené prostředky</t>
  </si>
  <si>
    <t>13.</t>
  </si>
  <si>
    <t xml:space="preserve">Rozpočtové opatření č. 15/2018 - změna schváleného rozpočtu roku 2018 - prosinec (údaje v tis. Kč) DODATEK Č. 1 </t>
  </si>
  <si>
    <t>Rekapitulace Rozpočtového opatření č. 15  DODATEK Č.1</t>
  </si>
  <si>
    <t>Rekapitulace celkového rozpočtu města na rok 2018 včetně RO č. 15 včetně dodatku č.1</t>
  </si>
  <si>
    <r>
      <t xml:space="preserve">Aktivivní prvky a koncové switche                                                                        </t>
    </r>
    <r>
      <rPr>
        <b/>
        <sz val="10"/>
        <rFont val="Arial"/>
        <family val="2"/>
      </rPr>
      <t xml:space="preserve"> P</t>
    </r>
  </si>
  <si>
    <r>
      <t xml:space="preserve">Datové úložiště                                                                                                 </t>
    </r>
    <r>
      <rPr>
        <b/>
        <sz val="10"/>
        <rFont val="Arial"/>
        <family val="2"/>
      </rPr>
      <t xml:space="preserve">  P  </t>
    </r>
    <r>
      <rPr>
        <sz val="10"/>
        <rFont val="Arial"/>
        <family val="2"/>
      </rPr>
      <t xml:space="preserve"> </t>
    </r>
  </si>
  <si>
    <r>
      <t xml:space="preserve">SAN-síť pro přenos dat                                                                                      </t>
    </r>
    <r>
      <rPr>
        <b/>
        <sz val="10"/>
        <rFont val="Arial"/>
        <family val="2"/>
      </rPr>
      <t xml:space="preserve"> P</t>
    </r>
  </si>
  <si>
    <r>
      <t xml:space="preserve">Program digitalizace dokumentů                                                                      </t>
    </r>
    <r>
      <rPr>
        <b/>
        <sz val="10"/>
        <rFont val="Arial"/>
        <family val="2"/>
      </rPr>
      <t xml:space="preserve">    P</t>
    </r>
  </si>
  <si>
    <r>
      <t xml:space="preserve">Program virtualizace a zálohování                                                                         </t>
    </r>
    <r>
      <rPr>
        <b/>
        <sz val="10"/>
        <rFont val="Arial"/>
        <family val="2"/>
      </rPr>
      <t>P</t>
    </r>
  </si>
  <si>
    <r>
      <t xml:space="preserve">Agenda MP rozšříření o mobilní verzi                                                                    </t>
    </r>
    <r>
      <rPr>
        <b/>
        <sz val="10"/>
        <rFont val="Arial"/>
        <family val="2"/>
      </rPr>
      <t>P</t>
    </r>
  </si>
  <si>
    <r>
      <t xml:space="preserve">Program elektronizace finančního řízení                                                                </t>
    </r>
    <r>
      <rPr>
        <b/>
        <sz val="10"/>
        <rFont val="Arial"/>
        <family val="2"/>
      </rPr>
      <t xml:space="preserve"> P</t>
    </r>
  </si>
  <si>
    <r>
      <t xml:space="preserve">Program schvalování elektronických dokumentů                                                   </t>
    </r>
    <r>
      <rPr>
        <b/>
        <sz val="10"/>
        <rFont val="Arial"/>
        <family val="2"/>
      </rPr>
      <t xml:space="preserve">  P</t>
    </r>
  </si>
  <si>
    <r>
      <t xml:space="preserve">Personální program-software                                                                            </t>
    </r>
    <r>
      <rPr>
        <b/>
        <sz val="10"/>
        <rFont val="Arial"/>
        <family val="2"/>
      </rPr>
      <t xml:space="preserve">    P</t>
    </r>
  </si>
  <si>
    <r>
      <t xml:space="preserve">Rozšíření serverové infrastruktury                                                                        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  </t>
    </r>
  </si>
  <si>
    <r>
      <t xml:space="preserve">Monitoring siťového provozu             </t>
    </r>
    <r>
      <rPr>
        <b/>
        <sz val="10"/>
        <rFont val="Arial"/>
        <family val="2"/>
      </rPr>
      <t xml:space="preserve">                                                                    P</t>
    </r>
    <r>
      <rPr>
        <sz val="10"/>
        <rFont val="Arial"/>
        <family val="2"/>
      </rPr>
      <t xml:space="preserve">     </t>
    </r>
  </si>
  <si>
    <r>
      <t xml:space="preserve">Portál občana                                                                                                     </t>
    </r>
    <r>
      <rPr>
        <b/>
        <sz val="10"/>
        <rFont val="Arial"/>
        <family val="2"/>
      </rPr>
      <t>P</t>
    </r>
  </si>
  <si>
    <r>
      <t xml:space="preserve">Metropolitní síť Otrokovice                                                                                   </t>
    </r>
    <r>
      <rPr>
        <b/>
        <sz val="10"/>
        <rFont val="Arial"/>
        <family val="2"/>
      </rPr>
      <t>P</t>
    </r>
  </si>
  <si>
    <t>0602</t>
  </si>
  <si>
    <r>
      <t xml:space="preserve">Přechody pro chodce tř.T.B.                                                                               </t>
    </r>
    <r>
      <rPr>
        <b/>
        <sz val="10"/>
        <rFont val="Arial"/>
        <family val="2"/>
      </rPr>
      <t xml:space="preserve"> P </t>
    </r>
    <r>
      <rPr>
        <sz val="10"/>
        <rFont val="Arial"/>
        <family val="2"/>
      </rPr>
      <t xml:space="preserve">           </t>
    </r>
  </si>
  <si>
    <r>
      <t xml:space="preserve">Revitalizace víceúčelového a DěHř. Padělky                                                        </t>
    </r>
    <r>
      <rPr>
        <b/>
        <sz val="10"/>
        <rFont val="Arial"/>
        <family val="2"/>
      </rPr>
      <t>P</t>
    </r>
  </si>
  <si>
    <r>
      <t xml:space="preserve">Zateplení MŠ Hlavní č.1159                                                                             </t>
    </r>
    <r>
      <rPr>
        <b/>
        <sz val="10"/>
        <rFont val="Arial"/>
        <family val="2"/>
      </rPr>
      <t xml:space="preserve">  P</t>
    </r>
  </si>
  <si>
    <r>
      <t xml:space="preserve">Hlavní č.1229 (ND) zateplení                                                                           </t>
    </r>
    <r>
      <rPr>
        <b/>
        <sz val="10"/>
        <rFont val="Arial"/>
        <family val="2"/>
      </rPr>
      <t xml:space="preserve">  P</t>
    </r>
  </si>
  <si>
    <r>
      <t xml:space="preserve">Rekonstrukce ulice Na Uličce                                                                           </t>
    </r>
    <r>
      <rPr>
        <b/>
        <sz val="10"/>
        <rFont val="Arial"/>
        <family val="2"/>
      </rPr>
      <t>P</t>
    </r>
  </si>
  <si>
    <r>
      <t xml:space="preserve">DDM Sluníčko zateplení                                                                                   </t>
    </r>
    <r>
      <rPr>
        <b/>
        <sz val="10"/>
        <rFont val="Arial"/>
        <family val="2"/>
      </rPr>
      <t>P</t>
    </r>
  </si>
  <si>
    <r>
      <t xml:space="preserve">Zateplení budovy OB                                                                                        </t>
    </r>
    <r>
      <rPr>
        <b/>
        <sz val="10"/>
        <rFont val="Arial"/>
        <family val="2"/>
      </rPr>
      <t>P</t>
    </r>
  </si>
  <si>
    <r>
      <t xml:space="preserve">Digitální povodňový plán města a ORP                                                              </t>
    </r>
    <r>
      <rPr>
        <b/>
        <sz val="10"/>
        <rFont val="Arial"/>
        <family val="2"/>
      </rPr>
      <t>P</t>
    </r>
  </si>
  <si>
    <r>
      <t xml:space="preserve">Osvětlení stezky zóny Mitas podél Štěrkoviště                                                 </t>
    </r>
    <r>
      <rPr>
        <b/>
        <sz val="10"/>
        <rFont val="Arial"/>
        <family val="2"/>
      </rPr>
      <t xml:space="preserve"> P</t>
    </r>
  </si>
  <si>
    <r>
      <t xml:space="preserve">DOP-Plán udržitelné městské mobility                                                              </t>
    </r>
    <r>
      <rPr>
        <b/>
        <sz val="10"/>
        <rFont val="Arial"/>
        <family val="2"/>
      </rPr>
      <t>P</t>
    </r>
  </si>
  <si>
    <r>
      <t xml:space="preserve">Přírodovědné učebny ZŠ Mánesova a Trávníky-IROP                                          </t>
    </r>
    <r>
      <rPr>
        <b/>
        <sz val="10"/>
        <rFont val="Arial"/>
        <family val="2"/>
      </rPr>
      <t xml:space="preserve"> P</t>
    </r>
  </si>
  <si>
    <t>POSBO platy zaměstnanců - snížení                                                                    V</t>
  </si>
  <si>
    <t>POSBO OOV dohody  - snížení                                                                            V</t>
  </si>
  <si>
    <t>POSBO soc. zab. - snížení                                                                                    V</t>
  </si>
  <si>
    <r>
      <t xml:space="preserve">POSBO příjem nevyčerpáno z před. let - snížení                                                </t>
    </r>
    <r>
      <rPr>
        <b/>
        <sz val="10"/>
        <rFont val="Arial"/>
        <family val="2"/>
      </rPr>
      <t xml:space="preserve">   P</t>
    </r>
  </si>
  <si>
    <r>
      <t xml:space="preserve">POSBO platy zaměstnanců - snížení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</si>
  <si>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ZŠ TGM modernizace učeben                                                                           </t>
    </r>
    <r>
      <rPr>
        <b/>
        <sz val="10"/>
        <rFont val="Arial"/>
        <family val="2"/>
      </rPr>
      <t>P</t>
    </r>
  </si>
  <si>
    <r>
      <t xml:space="preserve">Sportovní hala navýšení prost. na investice                                                        </t>
    </r>
    <r>
      <rPr>
        <b/>
        <sz val="10"/>
        <rFont val="Arial"/>
        <family val="2"/>
      </rPr>
      <t>V</t>
    </r>
  </si>
  <si>
    <r>
      <t xml:space="preserve">DOP BESIP aktivity s podporou ZK snížení výdajů na dary                                   </t>
    </r>
    <r>
      <rPr>
        <b/>
        <sz val="10"/>
        <rFont val="Arial"/>
        <family val="2"/>
      </rPr>
      <t xml:space="preserve"> V</t>
    </r>
  </si>
  <si>
    <r>
      <t xml:space="preserve">Sportovní hala snížení příslibu dle skutečného příjmu dotace                                 </t>
    </r>
    <r>
      <rPr>
        <b/>
        <sz val="10"/>
        <rFont val="Arial"/>
        <family val="2"/>
      </rPr>
      <t>P</t>
    </r>
  </si>
  <si>
    <t>Sportovní hala příjem dotace                                                                              P</t>
  </si>
  <si>
    <r>
      <t xml:space="preserve">Sportovní hala příjem dotace                                                                            </t>
    </r>
    <r>
      <rPr>
        <b/>
        <sz val="10"/>
        <rFont val="Arial"/>
        <family val="2"/>
      </rPr>
      <t xml:space="preserve"> P</t>
    </r>
  </si>
  <si>
    <r>
      <t xml:space="preserve">Sportovní hala vynulování příslibu                                                                     </t>
    </r>
    <r>
      <rPr>
        <b/>
        <sz val="10"/>
        <rFont val="Arial"/>
        <family val="2"/>
      </rPr>
      <t xml:space="preserve"> P</t>
    </r>
  </si>
  <si>
    <r>
      <t xml:space="preserve">MAP I vratka nevyčerpané dotace                                                             </t>
    </r>
    <r>
      <rPr>
        <b/>
        <sz val="10"/>
        <rFont val="Arial"/>
        <family val="2"/>
      </rPr>
      <t xml:space="preserve">             P</t>
    </r>
  </si>
  <si>
    <r>
      <t xml:space="preserve">MAP I vratka nevyčerpané dotace                                                                          </t>
    </r>
    <r>
      <rPr>
        <b/>
        <sz val="10"/>
        <rFont val="Arial"/>
        <family val="2"/>
      </rPr>
      <t>P</t>
    </r>
  </si>
  <si>
    <r>
      <t xml:space="preserve">MAP I snížení výdajů na mzdy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</si>
  <si>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MAP I snížení výdajů na OOV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</si>
  <si>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MAP I snížení výdajů na soc. poj.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</si>
  <si>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MAP I snížení výdajů na zdrav. poj.                                                                       </t>
    </r>
    <r>
      <rPr>
        <b/>
        <sz val="10"/>
        <rFont val="Arial"/>
        <family val="2"/>
      </rPr>
      <t>V</t>
    </r>
  </si>
  <si>
    <t>MAP  I snížení výdajů na služby                                                                            V</t>
  </si>
  <si>
    <t>* školení a vzdělávání                                                                                           V</t>
  </si>
  <si>
    <r>
      <t xml:space="preserve">* OOV                                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</si>
  <si>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* školení a vzdělávání - vynulování                                                                         </t>
    </r>
    <r>
      <rPr>
        <b/>
        <sz val="10"/>
        <rFont val="Arial"/>
        <family val="2"/>
      </rPr>
      <t>V</t>
    </r>
  </si>
  <si>
    <t>0406</t>
  </si>
  <si>
    <t>PROV navýšení prost. na nákup hm. majetku (stěhování ved. OES)</t>
  </si>
  <si>
    <t>0326</t>
  </si>
  <si>
    <r>
      <t xml:space="preserve">Přijetí dotace MV pro HZS Otrokovice za účast na zásahu                          </t>
    </r>
    <r>
      <rPr>
        <b/>
        <sz val="10"/>
        <rFont val="Arial"/>
        <family val="2"/>
      </rPr>
      <t xml:space="preserve">   P</t>
    </r>
  </si>
  <si>
    <r>
      <t xml:space="preserve">PAPDUN nečerpané dotace minulých let                                                     </t>
    </r>
    <r>
      <rPr>
        <b/>
        <sz val="10"/>
        <rFont val="Arial"/>
        <family val="2"/>
      </rPr>
      <t xml:space="preserve"> P</t>
    </r>
  </si>
  <si>
    <r>
      <t xml:space="preserve">PAPDUN Vratka nečerpané dotace                                                              </t>
    </r>
    <r>
      <rPr>
        <b/>
        <sz val="10"/>
        <rFont val="Arial"/>
        <family val="2"/>
      </rPr>
      <t>P</t>
    </r>
  </si>
  <si>
    <r>
      <t xml:space="preserve">PAPDUN skutečný příjem dotace z MPSV                                                   </t>
    </r>
    <r>
      <rPr>
        <b/>
        <sz val="10"/>
        <rFont val="Arial"/>
        <family val="2"/>
      </rPr>
      <t>P</t>
    </r>
  </si>
  <si>
    <r>
      <t xml:space="preserve">PAPDUN skutečný příjem dotace z MPSV                                                  </t>
    </r>
    <r>
      <rPr>
        <b/>
        <sz val="10"/>
        <rFont val="Arial"/>
        <family val="2"/>
      </rPr>
      <t xml:space="preserve"> P</t>
    </r>
  </si>
  <si>
    <r>
      <t xml:space="preserve">PAPDUN Předpokládaná dotace z MPSV 2018 - vynulování                           </t>
    </r>
    <r>
      <rPr>
        <b/>
        <sz val="10"/>
        <rFont val="Arial"/>
        <family val="2"/>
      </rPr>
      <t>P</t>
    </r>
  </si>
  <si>
    <r>
      <t xml:space="preserve">VS Přijaté sankční platby zvýšení                                                                </t>
    </r>
    <r>
      <rPr>
        <b/>
        <sz val="10"/>
        <rFont val="Arial"/>
        <family val="2"/>
      </rPr>
      <t>P</t>
    </r>
  </si>
  <si>
    <r>
      <t xml:space="preserve">Výdaje SPOD, platy zam. bez ÚZ zvýšení o 420 tis Kč.                                </t>
    </r>
    <r>
      <rPr>
        <b/>
        <sz val="10"/>
        <rFont val="Arial"/>
        <family val="2"/>
      </rPr>
      <t>V</t>
    </r>
  </si>
  <si>
    <r>
      <t xml:space="preserve">Výdaje SPOD, platy zam. s ÚZ snížení o 420 tis. Kč                         </t>
    </r>
    <r>
      <rPr>
        <b/>
        <sz val="10"/>
        <rFont val="Arial"/>
        <family val="2"/>
      </rPr>
      <t xml:space="preserve">           V</t>
    </r>
  </si>
  <si>
    <r>
      <t xml:space="preserve">Neinv. účelová dotace na SPOD nenaplnění o 420 tis. Kč                             </t>
    </r>
    <r>
      <rPr>
        <b/>
        <sz val="10"/>
        <rFont val="Arial"/>
        <family val="2"/>
      </rPr>
      <t xml:space="preserve"> P</t>
    </r>
  </si>
  <si>
    <r>
      <t xml:space="preserve">HZS Otrokovice výdaje na DHM                                                                   </t>
    </r>
    <r>
      <rPr>
        <b/>
        <sz val="10"/>
        <rFont val="Arial"/>
        <family val="2"/>
      </rPr>
      <t xml:space="preserve"> V</t>
    </r>
  </si>
  <si>
    <t>OES nedočerpání prostředků na dary, přesun na 6171/5137</t>
  </si>
  <si>
    <t>14.</t>
  </si>
  <si>
    <r>
      <t xml:space="preserve">POSBO platy zaměstnanců - snížení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</si>
  <si>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POSBO platy zaměstnanců - snížení                                                                 </t>
    </r>
    <r>
      <rPr>
        <b/>
        <sz val="10"/>
        <rFont val="Arial"/>
        <family val="2"/>
      </rPr>
      <t xml:space="preserve">  V</t>
    </r>
  </si>
  <si>
    <t>PROV navýšení prost. na nákup hm. majetku (stěhování na OES)</t>
  </si>
  <si>
    <r>
      <t xml:space="preserve">POSBO nákup materiálu  - snížení                                                                     </t>
    </r>
    <r>
      <rPr>
        <b/>
        <sz val="10"/>
        <rFont val="Arial"/>
        <family val="2"/>
      </rPr>
      <t xml:space="preserve"> V</t>
    </r>
  </si>
  <si>
    <r>
      <t xml:space="preserve">POSBO DHM  - snížení                                                                                     </t>
    </r>
    <r>
      <rPr>
        <b/>
        <sz val="10"/>
        <rFont val="Arial"/>
        <family val="2"/>
      </rPr>
      <t xml:space="preserve"> V</t>
    </r>
  </si>
  <si>
    <r>
      <t xml:space="preserve">POSBO knihy a uč. pomůcky - snížení                                                              </t>
    </r>
    <r>
      <rPr>
        <b/>
        <sz val="10"/>
        <rFont val="Arial"/>
        <family val="2"/>
      </rPr>
      <t xml:space="preserve">  V</t>
    </r>
  </si>
  <si>
    <r>
      <t xml:space="preserve">POSBO OOV dohody  - snížení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</si>
  <si>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POSBO soc. zab. - snížení                                                                                </t>
    </r>
    <r>
      <rPr>
        <b/>
        <sz val="10"/>
        <rFont val="Arial"/>
        <family val="2"/>
      </rPr>
      <t xml:space="preserve"> V</t>
    </r>
  </si>
  <si>
    <r>
      <t xml:space="preserve">POSBO zdrav. poj. - snížení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</si>
  <si>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MAP  I snížení výdajů na služby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</si>
  <si>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POSBO zdrav. poj. - snížení                                                                               </t>
    </r>
    <r>
      <rPr>
        <b/>
        <sz val="10"/>
        <rFont val="Arial"/>
        <family val="2"/>
      </rPr>
      <t xml:space="preserve"> V</t>
    </r>
  </si>
  <si>
    <r>
      <t xml:space="preserve">POSBO soc. zab. - snížení                                                                               </t>
    </r>
    <r>
      <rPr>
        <b/>
        <sz val="10"/>
        <rFont val="Arial"/>
        <family val="2"/>
      </rPr>
      <t xml:space="preserve">  V</t>
    </r>
  </si>
  <si>
    <r>
      <t xml:space="preserve">POSBO služby telekomunikací - snížení                                                              </t>
    </r>
    <r>
      <rPr>
        <b/>
        <sz val="10"/>
        <rFont val="Arial"/>
        <family val="2"/>
      </rPr>
      <t>V</t>
    </r>
  </si>
  <si>
    <r>
      <t xml:space="preserve">POSBO služby peněžních ústavů - snížení                                                          </t>
    </r>
    <r>
      <rPr>
        <b/>
        <sz val="10"/>
        <rFont val="Arial"/>
        <family val="2"/>
      </rPr>
      <t xml:space="preserve"> V</t>
    </r>
  </si>
  <si>
    <r>
      <t xml:space="preserve">POSBO nájemné  - snížení                                                                            </t>
    </r>
    <r>
      <rPr>
        <b/>
        <sz val="10"/>
        <rFont val="Arial"/>
        <family val="2"/>
      </rPr>
      <t xml:space="preserve">     V</t>
    </r>
  </si>
  <si>
    <r>
      <t xml:space="preserve">POSBO školení a vzdělávání - snížení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</si>
  <si>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POSBO ost. sl. - snížení                                                                                   </t>
    </r>
    <r>
      <rPr>
        <b/>
        <sz val="10"/>
        <rFont val="Arial"/>
        <family val="2"/>
      </rPr>
      <t xml:space="preserve"> V</t>
    </r>
  </si>
  <si>
    <r>
      <t xml:space="preserve">POSBO ost. sl. - snížení    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</si>
  <si>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POSBO cestovné - snížení 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</si>
  <si>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POSBO pohoštění  - snížení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</si>
  <si>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KPSS "Komunitního plánování sociálních služeb" očekávaná dotace - snížení        </t>
    </r>
    <r>
      <rPr>
        <b/>
        <sz val="10"/>
        <rFont val="Arial"/>
        <family val="2"/>
      </rPr>
      <t>P</t>
    </r>
  </si>
  <si>
    <r>
      <t xml:space="preserve">Dotace MPSV pro prokjekt KPSS                                                                     </t>
    </r>
    <r>
      <rPr>
        <b/>
        <sz val="10"/>
        <rFont val="Arial"/>
        <family val="2"/>
      </rPr>
      <t>P</t>
    </r>
  </si>
  <si>
    <r>
      <t xml:space="preserve">KPSS převod výdajových pol. bez ÚZ na pol. s ÚZ                                              </t>
    </r>
    <r>
      <rPr>
        <b/>
        <sz val="10"/>
        <rFont val="Arial"/>
        <family val="2"/>
      </rPr>
      <t>V</t>
    </r>
  </si>
  <si>
    <r>
      <t xml:space="preserve">* platy zaměstnanců        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</si>
  <si>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* platy zaměstnanců - vynulování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</si>
  <si>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Dotace MPSV pro projekt KPSS                                                                      </t>
    </r>
    <r>
      <rPr>
        <b/>
        <sz val="10"/>
        <rFont val="Arial"/>
        <family val="2"/>
      </rPr>
      <t xml:space="preserve"> P</t>
    </r>
  </si>
  <si>
    <r>
      <t xml:space="preserve">* školení a vzdělávání           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</si>
  <si>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* OOV - vynulování             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</si>
  <si>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* služby peněžních ústavů - vynulování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</si>
  <si>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* program. vybavení                                                                                           </t>
    </r>
    <r>
      <rPr>
        <b/>
        <sz val="10"/>
        <rFont val="Arial"/>
        <family val="2"/>
      </rPr>
      <t xml:space="preserve">  V</t>
    </r>
  </si>
  <si>
    <r>
      <t xml:space="preserve">* program. vybavení - vynulování                                                                          </t>
    </r>
    <r>
      <rPr>
        <b/>
        <sz val="10"/>
        <rFont val="Arial"/>
        <family val="2"/>
      </rPr>
      <t xml:space="preserve"> V</t>
    </r>
  </si>
  <si>
    <r>
      <t xml:space="preserve">* pov. zdrav. Pojištění         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</si>
  <si>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* pov. zdrav. pojištění - vynulování                                                                      </t>
    </r>
    <r>
      <rPr>
        <b/>
        <sz val="10"/>
        <rFont val="Arial"/>
        <family val="2"/>
      </rPr>
      <t xml:space="preserve"> V</t>
    </r>
  </si>
  <si>
    <r>
      <t xml:space="preserve">* soc. zabezpečení                                                                                          </t>
    </r>
    <r>
      <rPr>
        <b/>
        <sz val="10"/>
        <rFont val="Arial"/>
        <family val="2"/>
      </rPr>
      <t xml:space="preserve">  V</t>
    </r>
  </si>
  <si>
    <r>
      <t xml:space="preserve">* soc. zabezpečení - vynulování                                                                         </t>
    </r>
    <r>
      <rPr>
        <b/>
        <sz val="10"/>
        <rFont val="Arial"/>
        <family val="2"/>
      </rPr>
      <t xml:space="preserve"> V</t>
    </r>
  </si>
  <si>
    <r>
      <t xml:space="preserve">* spotřeba materiálu                                                                                         </t>
    </r>
    <r>
      <rPr>
        <b/>
        <sz val="10"/>
        <rFont val="Arial"/>
        <family val="2"/>
      </rPr>
      <t xml:space="preserve"> V</t>
    </r>
  </si>
  <si>
    <r>
      <t xml:space="preserve">* spotřeba materiálu - vynulování                                                                      </t>
    </r>
    <r>
      <rPr>
        <b/>
        <sz val="10"/>
        <rFont val="Arial"/>
        <family val="2"/>
      </rPr>
      <t xml:space="preserve">  V</t>
    </r>
  </si>
  <si>
    <r>
      <t xml:space="preserve">* cestovné                       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</si>
  <si>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* cestovné - vynulování                                                                                     </t>
    </r>
    <r>
      <rPr>
        <b/>
        <sz val="10"/>
        <rFont val="Arial"/>
        <family val="2"/>
      </rPr>
      <t xml:space="preserve"> V</t>
    </r>
  </si>
  <si>
    <r>
      <t xml:space="preserve">* ostatní služby                                                                                              </t>
    </r>
    <r>
      <rPr>
        <b/>
        <sz val="10"/>
        <rFont val="Arial"/>
        <family val="2"/>
      </rPr>
      <t xml:space="preserve">  V</t>
    </r>
  </si>
  <si>
    <r>
      <t xml:space="preserve">Neinv. účelová dotace na SPOD nenaplnění o 420 tis. Kč                                       </t>
    </r>
    <r>
      <rPr>
        <b/>
        <sz val="10"/>
        <rFont val="Arial"/>
        <family val="2"/>
      </rPr>
      <t>P</t>
    </r>
  </si>
  <si>
    <r>
      <t xml:space="preserve">VS Přijaté sankční platby zvýšení                                                                       </t>
    </r>
    <r>
      <rPr>
        <b/>
        <sz val="10"/>
        <rFont val="Arial"/>
        <family val="2"/>
      </rPr>
      <t>P</t>
    </r>
  </si>
  <si>
    <r>
      <t xml:space="preserve">* DHM - vynulování                                                                                      </t>
    </r>
    <r>
      <rPr>
        <b/>
        <sz val="10"/>
        <rFont val="Arial"/>
        <family val="2"/>
      </rPr>
      <t xml:space="preserve">     V</t>
    </r>
  </si>
  <si>
    <r>
      <t xml:space="preserve">* ostatní služby - vynulování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</si>
  <si>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* nájemné                        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</si>
  <si>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* nájemné - vynulování                                                                                </t>
    </r>
    <r>
      <rPr>
        <b/>
        <sz val="10"/>
        <rFont val="Arial"/>
        <family val="2"/>
      </rPr>
      <t xml:space="preserve">      V</t>
    </r>
  </si>
  <si>
    <r>
      <t xml:space="preserve">* DHM                             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</si>
  <si>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PAPDUN skutečný příjem dotace z MPSV                                                  </t>
    </r>
    <r>
      <rPr>
        <b/>
        <sz val="10"/>
        <rFont val="Arial"/>
        <family val="2"/>
      </rPr>
      <t xml:space="preserve">        P</t>
    </r>
  </si>
  <si>
    <r>
      <t xml:space="preserve">PAPDUN Předpokládaná dotace z MPSV 2018 - vynulování                                  </t>
    </r>
    <r>
      <rPr>
        <b/>
        <sz val="10"/>
        <rFont val="Arial"/>
        <family val="2"/>
      </rPr>
      <t>P</t>
    </r>
  </si>
  <si>
    <r>
      <t xml:space="preserve">PAPDUN skutečný příjem dotace z MPSV                                                          </t>
    </r>
    <r>
      <rPr>
        <b/>
        <sz val="10"/>
        <rFont val="Arial"/>
        <family val="2"/>
      </rPr>
      <t>P</t>
    </r>
  </si>
  <si>
    <r>
      <t xml:space="preserve">PAPDUN Vratka nečerpané dotace                                                                     </t>
    </r>
    <r>
      <rPr>
        <b/>
        <sz val="10"/>
        <rFont val="Arial"/>
        <family val="2"/>
      </rPr>
      <t>P</t>
    </r>
  </si>
  <si>
    <r>
      <t xml:space="preserve">PAPDUN nečerpané dotace minulých let                                                            </t>
    </r>
    <r>
      <rPr>
        <b/>
        <sz val="10"/>
        <rFont val="Arial"/>
        <family val="2"/>
      </rPr>
      <t xml:space="preserve"> P</t>
    </r>
  </si>
  <si>
    <r>
      <t xml:space="preserve">Přijetí dotace MV pro HZS Otrokovice za účast na zásahu                          </t>
    </r>
    <r>
      <rPr>
        <b/>
        <sz val="10"/>
        <rFont val="Arial"/>
        <family val="2"/>
      </rPr>
      <t xml:space="preserve">          P</t>
    </r>
  </si>
  <si>
    <r>
      <t xml:space="preserve">HZS Otrokovice výdaje na DHM                                                                         </t>
    </r>
    <r>
      <rPr>
        <b/>
        <sz val="10"/>
        <rFont val="Arial"/>
        <family val="2"/>
      </rPr>
      <t xml:space="preserve"> V</t>
    </r>
  </si>
  <si>
    <r>
      <t xml:space="preserve">Výdaje SPOD, platy zam. bez ÚZ zvýšení o 420 tis Kč.                                        </t>
    </r>
    <r>
      <rPr>
        <b/>
        <sz val="10"/>
        <rFont val="Arial"/>
        <family val="2"/>
      </rPr>
      <t>V</t>
    </r>
  </si>
  <si>
    <r>
      <t xml:space="preserve">Výdaje SPOD, platy zam. s ÚZ snížení o 420 tis. Kč                         </t>
    </r>
    <r>
      <rPr>
        <b/>
        <sz val="10"/>
        <rFont val="Arial"/>
        <family val="2"/>
      </rPr>
      <t xml:space="preserve">                   V</t>
    </r>
  </si>
  <si>
    <r>
      <t xml:space="preserve">Revitalizace víceúčelového a DěHř. Padělky                                                          </t>
    </r>
    <r>
      <rPr>
        <b/>
        <sz val="10"/>
        <rFont val="Arial"/>
        <family val="2"/>
      </rPr>
      <t>P</t>
    </r>
  </si>
  <si>
    <r>
      <t xml:space="preserve">ZŠ TGM modernizace učeben                                                                             </t>
    </r>
    <r>
      <rPr>
        <b/>
        <sz val="10"/>
        <rFont val="Arial"/>
        <family val="2"/>
      </rPr>
      <t>P</t>
    </r>
  </si>
  <si>
    <r>
      <t xml:space="preserve">Přírodovědné učebny ZŠ Mánesova a Trávníky-IROP                                            </t>
    </r>
    <r>
      <rPr>
        <b/>
        <sz val="10"/>
        <rFont val="Arial"/>
        <family val="2"/>
      </rPr>
      <t xml:space="preserve"> P</t>
    </r>
  </si>
  <si>
    <r>
      <t xml:space="preserve">DOP-Plán udržitelné městské mobility                                                                </t>
    </r>
    <r>
      <rPr>
        <b/>
        <sz val="10"/>
        <rFont val="Arial"/>
        <family val="2"/>
      </rPr>
      <t>P</t>
    </r>
  </si>
  <si>
    <r>
      <t xml:space="preserve">Osvětlení stezky zóny Mitas podél Štěrkoviště                                                    </t>
    </r>
    <r>
      <rPr>
        <b/>
        <sz val="10"/>
        <rFont val="Arial"/>
        <family val="2"/>
      </rPr>
      <t xml:space="preserve"> P</t>
    </r>
  </si>
  <si>
    <r>
      <t xml:space="preserve">Digitální povodňový plán města a ORP                                                                 </t>
    </r>
    <r>
      <rPr>
        <b/>
        <sz val="10"/>
        <rFont val="Arial"/>
        <family val="2"/>
      </rPr>
      <t>P</t>
    </r>
  </si>
  <si>
    <r>
      <t xml:space="preserve">Zateplení budovy OB                                                                                          </t>
    </r>
    <r>
      <rPr>
        <b/>
        <sz val="10"/>
        <rFont val="Arial"/>
        <family val="2"/>
      </rPr>
      <t>P</t>
    </r>
  </si>
  <si>
    <r>
      <t xml:space="preserve">DDM Sluníčko zateplení                                                                                     </t>
    </r>
    <r>
      <rPr>
        <b/>
        <sz val="10"/>
        <rFont val="Arial"/>
        <family val="2"/>
      </rPr>
      <t>P</t>
    </r>
  </si>
  <si>
    <r>
      <t xml:space="preserve">Rekonstrukce ulice Na Uličce                                                                             </t>
    </r>
    <r>
      <rPr>
        <b/>
        <sz val="10"/>
        <rFont val="Arial"/>
        <family val="2"/>
      </rPr>
      <t>P</t>
    </r>
  </si>
  <si>
    <r>
      <t xml:space="preserve">Zateplení MŠ Hlavní č.1159                                                                              </t>
    </r>
    <r>
      <rPr>
        <b/>
        <sz val="10"/>
        <rFont val="Arial"/>
        <family val="2"/>
      </rPr>
      <t xml:space="preserve">   P</t>
    </r>
  </si>
  <si>
    <r>
      <t xml:space="preserve">Hlavní č.1229 (ND) zateplení                                                                           </t>
    </r>
    <r>
      <rPr>
        <b/>
        <sz val="10"/>
        <rFont val="Arial"/>
        <family val="2"/>
      </rPr>
      <t xml:space="preserve">    P</t>
    </r>
  </si>
  <si>
    <r>
      <t xml:space="preserve">Sportovní hala vynulování příslibu                                                                        </t>
    </r>
    <r>
      <rPr>
        <b/>
        <sz val="10"/>
        <rFont val="Arial"/>
        <family val="2"/>
      </rPr>
      <t xml:space="preserve"> P</t>
    </r>
  </si>
  <si>
    <r>
      <t xml:space="preserve">Sportovní hala příjem dotace                                                                              </t>
    </r>
    <r>
      <rPr>
        <b/>
        <sz val="10"/>
        <rFont val="Arial"/>
        <family val="2"/>
      </rPr>
      <t xml:space="preserve"> P</t>
    </r>
  </si>
  <si>
    <r>
      <t xml:space="preserve">Sportovní hala příjem dotace                                                                               </t>
    </r>
    <r>
      <rPr>
        <b/>
        <sz val="10"/>
        <rFont val="Arial"/>
        <family val="2"/>
      </rPr>
      <t>P</t>
    </r>
  </si>
  <si>
    <r>
      <t xml:space="preserve">Sportovní hala snížení příslibu dle skutečného příjmu dotace                                  </t>
    </r>
    <r>
      <rPr>
        <b/>
        <sz val="10"/>
        <rFont val="Arial"/>
        <family val="2"/>
      </rPr>
      <t>P</t>
    </r>
  </si>
  <si>
    <r>
      <t xml:space="preserve">DOP BESIP aktivity s podporou ZK snížení výdajů na dary                                    </t>
    </r>
    <r>
      <rPr>
        <b/>
        <sz val="10"/>
        <rFont val="Arial"/>
        <family val="2"/>
      </rPr>
      <t xml:space="preserve"> V</t>
    </r>
  </si>
  <si>
    <r>
      <t xml:space="preserve">* služby peněžních ústavů                                                                                  </t>
    </r>
    <r>
      <rPr>
        <b/>
        <sz val="10"/>
        <rFont val="Arial"/>
        <family val="2"/>
      </rPr>
      <t xml:space="preserve"> V</t>
    </r>
  </si>
  <si>
    <r>
      <t xml:space="preserve">* pohoštění - vynulování                                                                                    </t>
    </r>
    <r>
      <rPr>
        <b/>
        <sz val="10"/>
        <rFont val="Arial"/>
        <family val="2"/>
      </rPr>
      <t xml:space="preserve"> V</t>
    </r>
  </si>
  <si>
    <r>
      <t xml:space="preserve">* pohoštění                                                                                                       </t>
    </r>
    <r>
      <rPr>
        <b/>
        <sz val="10"/>
        <rFont val="Arial"/>
        <family val="2"/>
      </rPr>
      <t>V</t>
    </r>
  </si>
  <si>
    <r>
      <t xml:space="preserve">* pohoštění - vynulování                                                                                     </t>
    </r>
    <r>
      <rPr>
        <b/>
        <sz val="10"/>
        <rFont val="Arial"/>
        <family val="2"/>
      </rPr>
      <t>V</t>
    </r>
  </si>
  <si>
    <t>15.</t>
  </si>
  <si>
    <t>0746</t>
  </si>
  <si>
    <t>0515</t>
  </si>
  <si>
    <t>Dotace OŠK kultura - přesun na Jezdecký klub Zlín, IČ 18559883</t>
  </si>
  <si>
    <r>
      <t xml:space="preserve">Veřejná sbírka - zavedení pol. na nákup materiálu                                                     </t>
    </r>
    <r>
      <rPr>
        <b/>
        <sz val="10"/>
        <rFont val="Arial CE"/>
        <family val="0"/>
      </rPr>
      <t>V</t>
    </r>
  </si>
  <si>
    <r>
      <t xml:space="preserve">DOP Do práce na kole - správ. poplatky zvýšení                                                        </t>
    </r>
    <r>
      <rPr>
        <b/>
        <sz val="10"/>
        <rFont val="Arial CE"/>
        <family val="0"/>
      </rPr>
      <t>V</t>
    </r>
  </si>
  <si>
    <r>
      <t xml:space="preserve">Fin. dar na akci "Vánoční hvězda" pořádanou spol. SH ČMS SDH Kvít., </t>
    </r>
    <r>
      <rPr>
        <b/>
        <sz val="10"/>
        <rFont val="Arial"/>
        <family val="2"/>
      </rPr>
      <t>RMO/42/21/18</t>
    </r>
  </si>
  <si>
    <t>Příloha č. RMO/40/22/18</t>
  </si>
  <si>
    <r>
      <t xml:space="preserve">OŠK Dotace FC Viktoria Otrokovice na opravu traktoru </t>
    </r>
    <r>
      <rPr>
        <b/>
        <sz val="10"/>
        <rFont val="Arial"/>
        <family val="2"/>
      </rPr>
      <t>RMO/12/22/18                    V</t>
    </r>
  </si>
  <si>
    <r>
      <t xml:space="preserve">Dar Jezdeckému klubu Zlín, IČ 18559883, na uspořádání jezd. závodů, </t>
    </r>
    <r>
      <rPr>
        <b/>
        <sz val="10"/>
        <rFont val="Arial"/>
        <family val="2"/>
      </rPr>
      <t>RMO/13/22/18</t>
    </r>
    <r>
      <rPr>
        <sz val="10"/>
        <rFont val="Arial"/>
        <family val="2"/>
      </rPr>
      <t xml:space="preserve"> </t>
    </r>
  </si>
  <si>
    <t>15974</t>
  </si>
  <si>
    <t>00150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</si>
</sst>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0" fillId="4" borderId="10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4" fontId="19" fillId="0" borderId="13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24" borderId="0" xfId="0" applyFont="1" applyFill="1" applyBorder="1" applyAlignment="1">
      <alignment/>
    </xf>
    <xf numFmtId="0" fontId="19" fillId="24" borderId="0" xfId="0" applyFont="1" applyFill="1" applyBorder="1" applyAlignment="1">
      <alignment horizontal="right"/>
    </xf>
    <xf numFmtId="4" fontId="19" fillId="24" borderId="11" xfId="0" applyNumberFormat="1" applyFont="1" applyFill="1" applyBorder="1" applyAlignment="1">
      <alignment horizontal="right"/>
    </xf>
    <xf numFmtId="0" fontId="19" fillId="24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19" fillId="0" borderId="14" xfId="0" applyNumberFormat="1" applyFont="1" applyBorder="1" applyAlignment="1">
      <alignment/>
    </xf>
    <xf numFmtId="4" fontId="20" fillId="0" borderId="14" xfId="0" applyNumberFormat="1" applyFont="1" applyBorder="1" applyAlignment="1">
      <alignment/>
    </xf>
    <xf numFmtId="4" fontId="20" fillId="24" borderId="11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4" fontId="20" fillId="0" borderId="13" xfId="0" applyNumberFormat="1" applyFont="1" applyBorder="1" applyAlignment="1">
      <alignment/>
    </xf>
    <xf numFmtId="0" fontId="21" fillId="0" borderId="0" xfId="0" applyFont="1" applyAlignment="1">
      <alignment/>
    </xf>
    <xf numFmtId="0" fontId="19" fillId="24" borderId="12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left"/>
    </xf>
    <xf numFmtId="49" fontId="19" fillId="24" borderId="0" xfId="0" applyNumberFormat="1" applyFont="1" applyFill="1" applyBorder="1" applyAlignment="1">
      <alignment horizontal="center"/>
    </xf>
    <xf numFmtId="0" fontId="20" fillId="24" borderId="15" xfId="0" applyFont="1" applyFill="1" applyBorder="1" applyAlignment="1">
      <alignment horizontal="left"/>
    </xf>
    <xf numFmtId="49" fontId="19" fillId="24" borderId="13" xfId="0" applyNumberFormat="1" applyFont="1" applyFill="1" applyBorder="1" applyAlignment="1">
      <alignment horizontal="center"/>
    </xf>
    <xf numFmtId="4" fontId="19" fillId="24" borderId="13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 horizontal="left"/>
    </xf>
    <xf numFmtId="0" fontId="20" fillId="24" borderId="15" xfId="0" applyFont="1" applyFill="1" applyBorder="1" applyAlignment="1">
      <alignment/>
    </xf>
    <xf numFmtId="0" fontId="20" fillId="24" borderId="13" xfId="0" applyFont="1" applyFill="1" applyBorder="1" applyAlignment="1">
      <alignment/>
    </xf>
    <xf numFmtId="4" fontId="20" fillId="24" borderId="13" xfId="0" applyNumberFormat="1" applyFont="1" applyFill="1" applyBorder="1" applyAlignment="1">
      <alignment/>
    </xf>
    <xf numFmtId="4" fontId="19" fillId="24" borderId="13" xfId="0" applyNumberFormat="1" applyFont="1" applyFill="1" applyBorder="1" applyAlignment="1">
      <alignment/>
    </xf>
    <xf numFmtId="4" fontId="20" fillId="24" borderId="13" xfId="0" applyNumberFormat="1" applyFont="1" applyFill="1" applyBorder="1" applyAlignment="1">
      <alignment horizontal="right"/>
    </xf>
    <xf numFmtId="14" fontId="19" fillId="0" borderId="0" xfId="0" applyNumberFormat="1" applyFont="1" applyAlignment="1">
      <alignment/>
    </xf>
    <xf numFmtId="0" fontId="19" fillId="0" borderId="16" xfId="0" applyFont="1" applyBorder="1" applyAlignment="1">
      <alignment/>
    </xf>
    <xf numFmtId="0" fontId="20" fillId="0" borderId="16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25" borderId="17" xfId="36" applyNumberFormat="1" applyFont="1" applyFill="1" applyBorder="1" applyAlignment="1" applyProtection="1">
      <alignment/>
      <protection/>
    </xf>
    <xf numFmtId="4" fontId="19" fillId="25" borderId="17" xfId="36" applyNumberFormat="1" applyFont="1" applyFill="1" applyBorder="1" applyAlignment="1" applyProtection="1">
      <alignment/>
      <protection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4" fontId="20" fillId="0" borderId="21" xfId="0" applyNumberFormat="1" applyFont="1" applyBorder="1" applyAlignment="1">
      <alignment/>
    </xf>
    <xf numFmtId="0" fontId="19" fillId="24" borderId="15" xfId="0" applyFont="1" applyFill="1" applyBorder="1" applyAlignment="1">
      <alignment horizontal="right"/>
    </xf>
    <xf numFmtId="0" fontId="19" fillId="24" borderId="22" xfId="0" applyFont="1" applyFill="1" applyBorder="1" applyAlignment="1">
      <alignment horizontal="right"/>
    </xf>
    <xf numFmtId="0" fontId="19" fillId="0" borderId="14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4" fontId="19" fillId="24" borderId="23" xfId="0" applyNumberFormat="1" applyFont="1" applyFill="1" applyBorder="1" applyAlignment="1">
      <alignment horizontal="right"/>
    </xf>
    <xf numFmtId="49" fontId="20" fillId="24" borderId="11" xfId="0" applyNumberFormat="1" applyFont="1" applyFill="1" applyBorder="1" applyAlignment="1">
      <alignment horizontal="right"/>
    </xf>
    <xf numFmtId="0" fontId="20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4" fontId="19" fillId="0" borderId="19" xfId="0" applyNumberFormat="1" applyFont="1" applyBorder="1" applyAlignment="1">
      <alignment/>
    </xf>
    <xf numFmtId="0" fontId="20" fillId="26" borderId="14" xfId="0" applyFont="1" applyFill="1" applyBorder="1" applyAlignment="1">
      <alignment horizontal="center"/>
    </xf>
    <xf numFmtId="0" fontId="19" fillId="26" borderId="14" xfId="0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4" fontId="19" fillId="0" borderId="0" xfId="0" applyNumberFormat="1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49" fontId="19" fillId="0" borderId="14" xfId="0" applyNumberFormat="1" applyFont="1" applyBorder="1" applyAlignment="1">
      <alignment horizontal="center"/>
    </xf>
    <xf numFmtId="0" fontId="19" fillId="26" borderId="17" xfId="0" applyFont="1" applyFill="1" applyBorder="1" applyAlignment="1">
      <alignment/>
    </xf>
    <xf numFmtId="4" fontId="20" fillId="0" borderId="0" xfId="0" applyNumberFormat="1" applyFont="1" applyBorder="1" applyAlignment="1">
      <alignment/>
    </xf>
    <xf numFmtId="4" fontId="19" fillId="0" borderId="13" xfId="0" applyNumberFormat="1" applyFont="1" applyFill="1" applyBorder="1" applyAlignment="1">
      <alignment/>
    </xf>
    <xf numFmtId="4" fontId="19" fillId="0" borderId="14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4" fontId="19" fillId="24" borderId="10" xfId="0" applyNumberFormat="1" applyFont="1" applyFill="1" applyBorder="1" applyAlignment="1">
      <alignment horizontal="right"/>
    </xf>
    <xf numFmtId="0" fontId="20" fillId="0" borderId="15" xfId="0" applyFont="1" applyBorder="1" applyAlignment="1">
      <alignment horizontal="left"/>
    </xf>
    <xf numFmtId="4" fontId="20" fillId="0" borderId="14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49" fontId="19" fillId="26" borderId="14" xfId="0" applyNumberFormat="1" applyFont="1" applyFill="1" applyBorder="1" applyAlignment="1">
      <alignment horizontal="center"/>
    </xf>
    <xf numFmtId="2" fontId="20" fillId="26" borderId="14" xfId="0" applyNumberFormat="1" applyFont="1" applyFill="1" applyBorder="1" applyAlignment="1">
      <alignment horizontal="right"/>
    </xf>
    <xf numFmtId="49" fontId="0" fillId="26" borderId="14" xfId="0" applyNumberFormat="1" applyFill="1" applyBorder="1" applyAlignment="1">
      <alignment horizontal="center"/>
    </xf>
    <xf numFmtId="0" fontId="23" fillId="24" borderId="0" xfId="0" applyFont="1" applyFill="1" applyBorder="1" applyAlignment="1">
      <alignment horizontal="left"/>
    </xf>
    <xf numFmtId="0" fontId="0" fillId="26" borderId="17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4" fontId="19" fillId="0" borderId="13" xfId="0" applyNumberFormat="1" applyFont="1" applyFill="1" applyBorder="1" applyAlignment="1">
      <alignment horizontal="right"/>
    </xf>
    <xf numFmtId="4" fontId="19" fillId="26" borderId="14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right"/>
    </xf>
    <xf numFmtId="2" fontId="20" fillId="0" borderId="14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/>
    </xf>
    <xf numFmtId="2" fontId="19" fillId="0" borderId="14" xfId="0" applyNumberFormat="1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20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0" fontId="19" fillId="26" borderId="14" xfId="0" applyFont="1" applyFill="1" applyBorder="1" applyAlignment="1">
      <alignment/>
    </xf>
    <xf numFmtId="4" fontId="19" fillId="26" borderId="13" xfId="0" applyNumberFormat="1" applyFont="1" applyFill="1" applyBorder="1" applyAlignment="1">
      <alignment/>
    </xf>
    <xf numFmtId="4" fontId="20" fillId="26" borderId="14" xfId="0" applyNumberFormat="1" applyFont="1" applyFill="1" applyBorder="1" applyAlignment="1">
      <alignment/>
    </xf>
    <xf numFmtId="4" fontId="19" fillId="26" borderId="14" xfId="0" applyNumberFormat="1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2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2" fontId="19" fillId="26" borderId="14" xfId="0" applyNumberFormat="1" applyFont="1" applyFill="1" applyBorder="1" applyAlignment="1">
      <alignment horizontal="right"/>
    </xf>
    <xf numFmtId="4" fontId="20" fillId="26" borderId="14" xfId="0" applyNumberFormat="1" applyFont="1" applyFill="1" applyBorder="1" applyAlignment="1">
      <alignment horizontal="right"/>
    </xf>
    <xf numFmtId="0" fontId="0" fillId="26" borderId="14" xfId="0" applyFill="1" applyBorder="1" applyAlignment="1">
      <alignment horizontal="center"/>
    </xf>
    <xf numFmtId="4" fontId="0" fillId="26" borderId="13" xfId="0" applyNumberFormat="1" applyFont="1" applyFill="1" applyBorder="1" applyAlignment="1">
      <alignment horizontal="right"/>
    </xf>
    <xf numFmtId="4" fontId="20" fillId="26" borderId="13" xfId="0" applyNumberFormat="1" applyFont="1" applyFill="1" applyBorder="1" applyAlignment="1">
      <alignment/>
    </xf>
    <xf numFmtId="4" fontId="19" fillId="26" borderId="10" xfId="0" applyNumberFormat="1" applyFont="1" applyFill="1" applyBorder="1" applyAlignment="1">
      <alignment/>
    </xf>
    <xf numFmtId="2" fontId="20" fillId="0" borderId="13" xfId="0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"/>
    </xf>
    <xf numFmtId="4" fontId="20" fillId="0" borderId="11" xfId="0" applyNumberFormat="1" applyFont="1" applyFill="1" applyBorder="1" applyAlignment="1">
      <alignment/>
    </xf>
    <xf numFmtId="4" fontId="19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4" fontId="20" fillId="25" borderId="17" xfId="36" applyNumberFormat="1" applyFont="1" applyFill="1" applyBorder="1" applyAlignment="1" applyProtection="1">
      <alignment horizontal="right"/>
      <protection/>
    </xf>
    <xf numFmtId="4" fontId="20" fillId="0" borderId="14" xfId="0" applyNumberFormat="1" applyFont="1" applyBorder="1" applyAlignment="1">
      <alignment horizontal="right"/>
    </xf>
    <xf numFmtId="14" fontId="19" fillId="0" borderId="0" xfId="0" applyNumberFormat="1" applyFont="1" applyAlignment="1">
      <alignment horizontal="right"/>
    </xf>
    <xf numFmtId="4" fontId="20" fillId="0" borderId="13" xfId="0" applyNumberFormat="1" applyFont="1" applyFill="1" applyBorder="1" applyAlignment="1">
      <alignment horizontal="right"/>
    </xf>
    <xf numFmtId="0" fontId="19" fillId="24" borderId="16" xfId="0" applyFont="1" applyFill="1" applyBorder="1" applyAlignment="1">
      <alignment horizontal="right"/>
    </xf>
    <xf numFmtId="49" fontId="20" fillId="24" borderId="17" xfId="0" applyNumberFormat="1" applyFont="1" applyFill="1" applyBorder="1" applyAlignment="1">
      <alignment horizontal="right"/>
    </xf>
    <xf numFmtId="49" fontId="19" fillId="24" borderId="22" xfId="0" applyNumberFormat="1" applyFont="1" applyFill="1" applyBorder="1" applyAlignment="1">
      <alignment horizontal="right"/>
    </xf>
    <xf numFmtId="4" fontId="19" fillId="24" borderId="21" xfId="0" applyNumberFormat="1" applyFont="1" applyFill="1" applyBorder="1" applyAlignment="1">
      <alignment horizontal="right"/>
    </xf>
    <xf numFmtId="4" fontId="20" fillId="24" borderId="21" xfId="0" applyNumberFormat="1" applyFont="1" applyFill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24" borderId="14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right"/>
    </xf>
    <xf numFmtId="4" fontId="20" fillId="0" borderId="14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left"/>
    </xf>
    <xf numFmtId="49" fontId="19" fillId="0" borderId="13" xfId="0" applyNumberFormat="1" applyFont="1" applyFill="1" applyBorder="1" applyAlignment="1">
      <alignment horizontal="center"/>
    </xf>
    <xf numFmtId="4" fontId="19" fillId="24" borderId="24" xfId="0" applyNumberFormat="1" applyFont="1" applyFill="1" applyBorder="1" applyAlignment="1">
      <alignment horizontal="right"/>
    </xf>
    <xf numFmtId="4" fontId="20" fillId="24" borderId="24" xfId="0" applyNumberFormat="1" applyFont="1" applyFill="1" applyBorder="1" applyAlignment="1">
      <alignment horizontal="right"/>
    </xf>
    <xf numFmtId="49" fontId="20" fillId="24" borderId="24" xfId="0" applyNumberFormat="1" applyFont="1" applyFill="1" applyBorder="1" applyAlignment="1">
      <alignment horizontal="right"/>
    </xf>
    <xf numFmtId="49" fontId="20" fillId="24" borderId="0" xfId="0" applyNumberFormat="1" applyFont="1" applyFill="1" applyBorder="1" applyAlignment="1">
      <alignment horizontal="right"/>
    </xf>
    <xf numFmtId="4" fontId="19" fillId="24" borderId="17" xfId="0" applyNumberFormat="1" applyFont="1" applyFill="1" applyBorder="1" applyAlignment="1">
      <alignment horizontal="right"/>
    </xf>
    <xf numFmtId="49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20" fillId="26" borderId="14" xfId="0" applyFont="1" applyFill="1" applyBorder="1" applyAlignment="1">
      <alignment/>
    </xf>
    <xf numFmtId="4" fontId="19" fillId="26" borderId="13" xfId="0" applyNumberFormat="1" applyFont="1" applyFill="1" applyBorder="1" applyAlignment="1">
      <alignment horizontal="right"/>
    </xf>
    <xf numFmtId="0" fontId="20" fillId="26" borderId="11" xfId="0" applyFont="1" applyFill="1" applyBorder="1" applyAlignment="1">
      <alignment horizontal="center"/>
    </xf>
    <xf numFmtId="4" fontId="20" fillId="26" borderId="13" xfId="0" applyNumberFormat="1" applyFont="1" applyFill="1" applyBorder="1" applyAlignment="1">
      <alignment horizontal="right"/>
    </xf>
    <xf numFmtId="0" fontId="19" fillId="26" borderId="11" xfId="0" applyFont="1" applyFill="1" applyBorder="1" applyAlignment="1">
      <alignment horizontal="center"/>
    </xf>
    <xf numFmtId="49" fontId="19" fillId="26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/>
    </xf>
    <xf numFmtId="4" fontId="19" fillId="0" borderId="12" xfId="0" applyNumberFormat="1" applyFont="1" applyBorder="1" applyAlignment="1">
      <alignment vertical="center"/>
    </xf>
    <xf numFmtId="0" fontId="19" fillId="26" borderId="15" xfId="0" applyFont="1" applyFill="1" applyBorder="1" applyAlignment="1">
      <alignment horizontal="center"/>
    </xf>
    <xf numFmtId="4" fontId="20" fillId="26" borderId="11" xfId="0" applyNumberFormat="1" applyFont="1" applyFill="1" applyBorder="1" applyAlignment="1">
      <alignment/>
    </xf>
    <xf numFmtId="4" fontId="19" fillId="26" borderId="17" xfId="0" applyNumberFormat="1" applyFont="1" applyFill="1" applyBorder="1" applyAlignment="1">
      <alignment/>
    </xf>
    <xf numFmtId="49" fontId="19" fillId="0" borderId="11" xfId="0" applyNumberFormat="1" applyFont="1" applyBorder="1" applyAlignment="1">
      <alignment horizontal="center"/>
    </xf>
    <xf numFmtId="49" fontId="19" fillId="25" borderId="14" xfId="48" applyNumberFormat="1" applyFont="1" applyFill="1" applyBorder="1" applyAlignment="1">
      <alignment horizontal="left"/>
      <protection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3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9" fontId="19" fillId="0" borderId="14" xfId="48" applyNumberFormat="1" applyFont="1" applyBorder="1" applyAlignment="1">
      <alignment horizontal="center"/>
      <protection/>
    </xf>
    <xf numFmtId="4" fontId="19" fillId="0" borderId="14" xfId="48" applyNumberFormat="1" applyFont="1" applyBorder="1">
      <alignment/>
      <protection/>
    </xf>
    <xf numFmtId="49" fontId="19" fillId="25" borderId="14" xfId="47" applyNumberFormat="1" applyFont="1" applyFill="1" applyBorder="1" applyAlignment="1">
      <alignment horizontal="left"/>
      <protection/>
    </xf>
    <xf numFmtId="49" fontId="19" fillId="0" borderId="14" xfId="47" applyNumberFormat="1" applyFont="1" applyBorder="1" applyAlignment="1">
      <alignment horizontal="center"/>
      <protection/>
    </xf>
    <xf numFmtId="4" fontId="19" fillId="0" borderId="14" xfId="47" applyNumberFormat="1" applyFont="1" applyBorder="1">
      <alignment/>
      <protection/>
    </xf>
    <xf numFmtId="0" fontId="19" fillId="0" borderId="11" xfId="0" applyFont="1" applyBorder="1" applyAlignment="1">
      <alignment vertical="center"/>
    </xf>
    <xf numFmtId="49" fontId="19" fillId="0" borderId="14" xfId="47" applyNumberFormat="1" applyFont="1" applyFill="1" applyBorder="1" applyAlignment="1">
      <alignment horizontal="center"/>
      <protection/>
    </xf>
    <xf numFmtId="4" fontId="19" fillId="0" borderId="14" xfId="47" applyNumberFormat="1" applyFont="1" applyFill="1" applyBorder="1">
      <alignment/>
      <protection/>
    </xf>
    <xf numFmtId="4" fontId="2" fillId="0" borderId="13" xfId="0" applyNumberFormat="1" applyFon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 horizontal="right"/>
    </xf>
    <xf numFmtId="0" fontId="19" fillId="0" borderId="14" xfId="0" applyFont="1" applyFill="1" applyBorder="1" applyAlignment="1">
      <alignment horizontal="center" vertical="center"/>
    </xf>
    <xf numFmtId="14" fontId="24" fillId="0" borderId="0" xfId="0" applyNumberFormat="1" applyFont="1" applyAlignment="1">
      <alignment horizontal="center"/>
    </xf>
    <xf numFmtId="2" fontId="19" fillId="0" borderId="12" xfId="0" applyNumberFormat="1" applyFont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left"/>
    </xf>
    <xf numFmtId="0" fontId="19" fillId="0" borderId="2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9" fontId="20" fillId="24" borderId="0" xfId="0" applyNumberFormat="1" applyFont="1" applyFill="1" applyBorder="1" applyAlignment="1">
      <alignment horizontal="center"/>
    </xf>
    <xf numFmtId="49" fontId="20" fillId="24" borderId="19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0" fontId="19" fillId="26" borderId="10" xfId="0" applyFont="1" applyFill="1" applyBorder="1" applyAlignment="1">
      <alignment horizontal="center" vertical="center"/>
    </xf>
    <xf numFmtId="0" fontId="19" fillId="26" borderId="11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6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90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view="pageBreakPreview" zoomScaleSheetLayoutView="100" zoomScalePageLayoutView="0" workbookViewId="0" topLeftCell="A1">
      <pane ySplit="3" topLeftCell="A153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4.625" style="2" customWidth="1"/>
    <col min="2" max="2" width="74.625" style="2" customWidth="1"/>
    <col min="3" max="3" width="6.00390625" style="18" customWidth="1"/>
    <col min="4" max="4" width="10.75390625" style="18" customWidth="1"/>
    <col min="5" max="5" width="7.75390625" style="2" customWidth="1"/>
    <col min="6" max="6" width="7.25390625" style="2" customWidth="1"/>
    <col min="7" max="7" width="7.00390625" style="2" customWidth="1"/>
    <col min="8" max="8" width="11.875" style="2" customWidth="1"/>
    <col min="9" max="9" width="10.875" style="2" customWidth="1"/>
    <col min="10" max="10" width="11.75390625" style="2" customWidth="1"/>
    <col min="11" max="11" width="8.25390625" style="2" customWidth="1"/>
    <col min="12" max="12" width="11.75390625" style="2" customWidth="1"/>
    <col min="13" max="16384" width="9.125" style="2" customWidth="1"/>
  </cols>
  <sheetData>
    <row r="1" spans="1:10" ht="15">
      <c r="A1" s="24" t="s">
        <v>105</v>
      </c>
      <c r="B1" s="1"/>
      <c r="C1" s="17"/>
      <c r="D1" s="17"/>
      <c r="H1" s="1" t="s">
        <v>52</v>
      </c>
      <c r="I1" s="1"/>
      <c r="J1" s="24"/>
    </row>
    <row r="2" spans="1:10" s="1" customFormat="1" ht="12.75">
      <c r="A2" s="3" t="s">
        <v>0</v>
      </c>
      <c r="B2" s="201" t="s">
        <v>9</v>
      </c>
      <c r="C2" s="3"/>
      <c r="D2" s="3" t="s">
        <v>17</v>
      </c>
      <c r="E2" s="201" t="s">
        <v>1</v>
      </c>
      <c r="F2" s="201" t="s">
        <v>44</v>
      </c>
      <c r="G2" s="201" t="s">
        <v>43</v>
      </c>
      <c r="H2" s="3" t="s">
        <v>3</v>
      </c>
      <c r="I2" s="3" t="s">
        <v>11</v>
      </c>
      <c r="J2" s="3" t="s">
        <v>4</v>
      </c>
    </row>
    <row r="3" spans="1:10" s="1" customFormat="1" ht="12.75">
      <c r="A3" s="4" t="s">
        <v>5</v>
      </c>
      <c r="B3" s="202"/>
      <c r="C3" s="4"/>
      <c r="D3" s="4" t="s">
        <v>18</v>
      </c>
      <c r="E3" s="202"/>
      <c r="F3" s="202"/>
      <c r="G3" s="202"/>
      <c r="H3" s="4" t="s">
        <v>6</v>
      </c>
      <c r="I3" s="4" t="s">
        <v>79</v>
      </c>
      <c r="J3" s="4" t="s">
        <v>6</v>
      </c>
    </row>
    <row r="4" spans="1:10" ht="12.75" customHeight="1">
      <c r="A4" s="105" t="s">
        <v>40</v>
      </c>
      <c r="B4" s="113"/>
      <c r="C4" s="114"/>
      <c r="D4" s="114"/>
      <c r="E4" s="114"/>
      <c r="F4" s="114"/>
      <c r="G4" s="114"/>
      <c r="H4" s="114"/>
      <c r="I4" s="115"/>
      <c r="J4" s="91"/>
    </row>
    <row r="5" spans="1:11" ht="12.75" customHeight="1">
      <c r="A5" s="194" t="s">
        <v>7</v>
      </c>
      <c r="B5" s="108" t="s">
        <v>69</v>
      </c>
      <c r="C5" s="64" t="s">
        <v>41</v>
      </c>
      <c r="D5" s="65">
        <v>104513013</v>
      </c>
      <c r="E5" s="65"/>
      <c r="F5" s="65">
        <v>4116</v>
      </c>
      <c r="G5" s="80" t="s">
        <v>53</v>
      </c>
      <c r="H5" s="152">
        <v>1020</v>
      </c>
      <c r="I5" s="117">
        <v>218.46</v>
      </c>
      <c r="J5" s="111">
        <f aca="true" t="shared" si="0" ref="J5:J25">H5+I5</f>
        <v>1238.46</v>
      </c>
      <c r="K5" s="166"/>
    </row>
    <row r="6" spans="1:11" ht="12.75" customHeight="1">
      <c r="A6" s="195"/>
      <c r="B6" s="108" t="s">
        <v>70</v>
      </c>
      <c r="C6" s="64" t="s">
        <v>41</v>
      </c>
      <c r="D6" s="65">
        <v>104113013</v>
      </c>
      <c r="E6" s="65"/>
      <c r="F6" s="65">
        <v>4116</v>
      </c>
      <c r="G6" s="80" t="s">
        <v>53</v>
      </c>
      <c r="H6" s="116">
        <v>200</v>
      </c>
      <c r="I6" s="117">
        <v>-54.3</v>
      </c>
      <c r="J6" s="111">
        <f t="shared" si="0"/>
        <v>145.7</v>
      </c>
      <c r="K6" s="164"/>
    </row>
    <row r="7" spans="1:11" ht="12.75" customHeight="1">
      <c r="A7" s="195"/>
      <c r="B7" s="88" t="s">
        <v>311</v>
      </c>
      <c r="C7" s="89"/>
      <c r="D7" s="91">
        <v>104513013</v>
      </c>
      <c r="E7" s="91">
        <v>4359</v>
      </c>
      <c r="F7" s="91">
        <v>3122</v>
      </c>
      <c r="G7" s="90" t="s">
        <v>53</v>
      </c>
      <c r="H7" s="86">
        <v>1512</v>
      </c>
      <c r="I7" s="140">
        <f>-1342-164.16</f>
        <v>-1506.16</v>
      </c>
      <c r="J7" s="74">
        <f t="shared" si="0"/>
        <v>5.839999999999918</v>
      </c>
      <c r="K7" s="164"/>
    </row>
    <row r="8" spans="1:11" ht="12.75" customHeight="1">
      <c r="A8" s="195"/>
      <c r="B8" s="88" t="s">
        <v>312</v>
      </c>
      <c r="C8" s="89"/>
      <c r="D8" s="91">
        <v>104513013</v>
      </c>
      <c r="E8" s="91">
        <v>4359</v>
      </c>
      <c r="F8" s="91">
        <v>5011</v>
      </c>
      <c r="G8" s="90" t="s">
        <v>53</v>
      </c>
      <c r="H8" s="86">
        <v>1100</v>
      </c>
      <c r="I8" s="140">
        <v>-351</v>
      </c>
      <c r="J8" s="74">
        <f t="shared" si="0"/>
        <v>749</v>
      </c>
      <c r="K8" s="165"/>
    </row>
    <row r="9" spans="1:11" ht="12.75" customHeight="1">
      <c r="A9" s="195"/>
      <c r="B9" s="88" t="s">
        <v>308</v>
      </c>
      <c r="C9" s="89"/>
      <c r="D9" s="91">
        <v>104113013</v>
      </c>
      <c r="E9" s="91">
        <v>4359</v>
      </c>
      <c r="F9" s="91">
        <v>5011</v>
      </c>
      <c r="G9" s="90" t="s">
        <v>53</v>
      </c>
      <c r="H9" s="86">
        <v>150</v>
      </c>
      <c r="I9" s="140">
        <v>-63</v>
      </c>
      <c r="J9" s="74">
        <f t="shared" si="0"/>
        <v>87</v>
      </c>
      <c r="K9" s="149"/>
    </row>
    <row r="10" spans="1:11" ht="12.75" customHeight="1">
      <c r="A10" s="195"/>
      <c r="B10" s="88" t="s">
        <v>309</v>
      </c>
      <c r="C10" s="89"/>
      <c r="D10" s="91">
        <v>104513013</v>
      </c>
      <c r="E10" s="91">
        <v>4359</v>
      </c>
      <c r="F10" s="91">
        <v>5021</v>
      </c>
      <c r="G10" s="90" t="s">
        <v>53</v>
      </c>
      <c r="H10" s="86">
        <v>200</v>
      </c>
      <c r="I10" s="140">
        <v>-100</v>
      </c>
      <c r="J10" s="73">
        <f t="shared" si="0"/>
        <v>100</v>
      </c>
      <c r="K10" s="149"/>
    </row>
    <row r="11" spans="1:10" ht="12.75" customHeight="1">
      <c r="A11" s="195"/>
      <c r="B11" s="88" t="s">
        <v>310</v>
      </c>
      <c r="C11" s="89"/>
      <c r="D11" s="91">
        <v>104513013</v>
      </c>
      <c r="E11" s="91">
        <v>4359</v>
      </c>
      <c r="F11" s="91">
        <v>5031</v>
      </c>
      <c r="G11" s="90" t="s">
        <v>53</v>
      </c>
      <c r="H11" s="92">
        <v>263</v>
      </c>
      <c r="I11" s="93">
        <v>-46</v>
      </c>
      <c r="J11" s="86">
        <f t="shared" si="0"/>
        <v>217</v>
      </c>
    </row>
    <row r="12" spans="1:10" ht="12.75" customHeight="1">
      <c r="A12" s="195"/>
      <c r="B12" s="88" t="s">
        <v>310</v>
      </c>
      <c r="C12" s="89"/>
      <c r="D12" s="91">
        <v>104113013</v>
      </c>
      <c r="E12" s="91">
        <v>4359</v>
      </c>
      <c r="F12" s="91">
        <v>5031</v>
      </c>
      <c r="G12" s="90" t="s">
        <v>53</v>
      </c>
      <c r="H12" s="86">
        <v>37</v>
      </c>
      <c r="I12" s="122">
        <v>-8</v>
      </c>
      <c r="J12" s="86">
        <f t="shared" si="0"/>
        <v>29</v>
      </c>
    </row>
    <row r="13" spans="1:10" ht="12.75" customHeight="1">
      <c r="A13" s="195"/>
      <c r="B13" s="88" t="s">
        <v>155</v>
      </c>
      <c r="C13" s="89"/>
      <c r="D13" s="91">
        <v>104513013</v>
      </c>
      <c r="E13" s="91">
        <v>4359</v>
      </c>
      <c r="F13" s="91">
        <v>5032</v>
      </c>
      <c r="G13" s="90" t="s">
        <v>53</v>
      </c>
      <c r="H13" s="86">
        <v>93</v>
      </c>
      <c r="I13" s="122">
        <v>-13</v>
      </c>
      <c r="J13" s="86">
        <f t="shared" si="0"/>
        <v>80</v>
      </c>
    </row>
    <row r="14" spans="1:10" ht="12.75" customHeight="1">
      <c r="A14" s="195"/>
      <c r="B14" s="88" t="s">
        <v>155</v>
      </c>
      <c r="C14" s="89"/>
      <c r="D14" s="91">
        <v>104113013</v>
      </c>
      <c r="E14" s="91">
        <v>4359</v>
      </c>
      <c r="F14" s="91">
        <v>5032</v>
      </c>
      <c r="G14" s="90" t="s">
        <v>53</v>
      </c>
      <c r="H14" s="86">
        <v>13</v>
      </c>
      <c r="I14" s="122">
        <v>-3</v>
      </c>
      <c r="J14" s="86">
        <f t="shared" si="0"/>
        <v>10</v>
      </c>
    </row>
    <row r="15" spans="1:10" ht="12.75" customHeight="1">
      <c r="A15" s="195"/>
      <c r="B15" s="88" t="s">
        <v>156</v>
      </c>
      <c r="C15" s="89"/>
      <c r="D15" s="91">
        <v>104513013</v>
      </c>
      <c r="E15" s="91">
        <v>4359</v>
      </c>
      <c r="F15" s="91">
        <v>5136</v>
      </c>
      <c r="G15" s="90" t="s">
        <v>53</v>
      </c>
      <c r="H15" s="86">
        <v>40</v>
      </c>
      <c r="I15" s="122">
        <v>-18</v>
      </c>
      <c r="J15" s="86">
        <f t="shared" si="0"/>
        <v>22</v>
      </c>
    </row>
    <row r="16" spans="1:10" ht="12.75" customHeight="1">
      <c r="A16" s="195"/>
      <c r="B16" s="88" t="s">
        <v>157</v>
      </c>
      <c r="C16" s="89"/>
      <c r="D16" s="91">
        <v>104513013</v>
      </c>
      <c r="E16" s="91">
        <v>4359</v>
      </c>
      <c r="F16" s="91">
        <v>5137</v>
      </c>
      <c r="G16" s="90" t="s">
        <v>53</v>
      </c>
      <c r="H16" s="86">
        <v>40</v>
      </c>
      <c r="I16" s="122">
        <v>-36</v>
      </c>
      <c r="J16" s="86">
        <f t="shared" si="0"/>
        <v>4</v>
      </c>
    </row>
    <row r="17" spans="1:10" ht="12.75" customHeight="1">
      <c r="A17" s="195"/>
      <c r="B17" s="88" t="s">
        <v>158</v>
      </c>
      <c r="C17" s="89"/>
      <c r="D17" s="91">
        <v>104513013</v>
      </c>
      <c r="E17" s="91">
        <v>4359</v>
      </c>
      <c r="F17" s="91">
        <v>5139</v>
      </c>
      <c r="G17" s="90" t="s">
        <v>53</v>
      </c>
      <c r="H17" s="86">
        <v>70</v>
      </c>
      <c r="I17" s="122">
        <v>-64</v>
      </c>
      <c r="J17" s="86">
        <f t="shared" si="0"/>
        <v>6</v>
      </c>
    </row>
    <row r="18" spans="1:10" ht="12.75" customHeight="1">
      <c r="A18" s="195"/>
      <c r="B18" s="88" t="s">
        <v>159</v>
      </c>
      <c r="C18" s="89"/>
      <c r="D18" s="91">
        <v>104513013</v>
      </c>
      <c r="E18" s="91">
        <v>4359</v>
      </c>
      <c r="F18" s="91">
        <v>5162</v>
      </c>
      <c r="G18" s="90" t="s">
        <v>53</v>
      </c>
      <c r="H18" s="86">
        <v>20</v>
      </c>
      <c r="I18" s="122">
        <v>-8</v>
      </c>
      <c r="J18" s="86">
        <f t="shared" si="0"/>
        <v>12</v>
      </c>
    </row>
    <row r="19" spans="1:10" ht="12.75" customHeight="1">
      <c r="A19" s="195"/>
      <c r="B19" s="88" t="s">
        <v>160</v>
      </c>
      <c r="C19" s="89"/>
      <c r="D19" s="91">
        <v>104513013</v>
      </c>
      <c r="E19" s="91">
        <v>4359</v>
      </c>
      <c r="F19" s="91">
        <v>5163</v>
      </c>
      <c r="G19" s="90" t="s">
        <v>53</v>
      </c>
      <c r="H19" s="86">
        <v>10</v>
      </c>
      <c r="I19" s="122">
        <v>-9</v>
      </c>
      <c r="J19" s="86">
        <f t="shared" si="0"/>
        <v>1</v>
      </c>
    </row>
    <row r="20" spans="1:10" ht="12.75" customHeight="1">
      <c r="A20" s="195"/>
      <c r="B20" s="88" t="s">
        <v>161</v>
      </c>
      <c r="C20" s="89"/>
      <c r="D20" s="91">
        <v>104513013</v>
      </c>
      <c r="E20" s="91">
        <v>4359</v>
      </c>
      <c r="F20" s="91">
        <v>5164</v>
      </c>
      <c r="G20" s="90" t="s">
        <v>53</v>
      </c>
      <c r="H20" s="86">
        <v>70</v>
      </c>
      <c r="I20" s="122">
        <v>-66</v>
      </c>
      <c r="J20" s="86">
        <f t="shared" si="0"/>
        <v>4</v>
      </c>
    </row>
    <row r="21" spans="1:10" ht="12.75" customHeight="1">
      <c r="A21" s="195"/>
      <c r="B21" s="88" t="s">
        <v>162</v>
      </c>
      <c r="C21" s="89"/>
      <c r="D21" s="91">
        <v>104513013</v>
      </c>
      <c r="E21" s="91">
        <v>4359</v>
      </c>
      <c r="F21" s="91">
        <v>5167</v>
      </c>
      <c r="G21" s="90" t="s">
        <v>53</v>
      </c>
      <c r="H21" s="86">
        <v>150</v>
      </c>
      <c r="I21" s="122">
        <v>-133</v>
      </c>
      <c r="J21" s="86">
        <f t="shared" si="0"/>
        <v>17</v>
      </c>
    </row>
    <row r="22" spans="1:10" ht="12.75" customHeight="1">
      <c r="A22" s="195"/>
      <c r="B22" s="88" t="s">
        <v>163</v>
      </c>
      <c r="C22" s="89"/>
      <c r="D22" s="91">
        <v>104513013</v>
      </c>
      <c r="E22" s="91">
        <v>4359</v>
      </c>
      <c r="F22" s="91">
        <v>5169</v>
      </c>
      <c r="G22" s="90" t="s">
        <v>53</v>
      </c>
      <c r="H22" s="86">
        <v>376</v>
      </c>
      <c r="I22" s="122">
        <v>-319</v>
      </c>
      <c r="J22" s="86">
        <f t="shared" si="0"/>
        <v>57</v>
      </c>
    </row>
    <row r="23" spans="1:10" ht="12.75" customHeight="1">
      <c r="A23" s="195"/>
      <c r="B23" s="88" t="s">
        <v>163</v>
      </c>
      <c r="C23" s="89"/>
      <c r="D23" s="91">
        <v>104113013</v>
      </c>
      <c r="E23" s="91">
        <v>4359</v>
      </c>
      <c r="F23" s="91">
        <v>5169</v>
      </c>
      <c r="G23" s="90" t="s">
        <v>53</v>
      </c>
      <c r="H23" s="86">
        <v>168</v>
      </c>
      <c r="I23" s="122">
        <v>-45</v>
      </c>
      <c r="J23" s="86">
        <f t="shared" si="0"/>
        <v>123</v>
      </c>
    </row>
    <row r="24" spans="1:10" ht="12.75" customHeight="1">
      <c r="A24" s="195"/>
      <c r="B24" s="88" t="s">
        <v>164</v>
      </c>
      <c r="C24" s="89"/>
      <c r="D24" s="91">
        <v>104513013</v>
      </c>
      <c r="E24" s="91">
        <v>4359</v>
      </c>
      <c r="F24" s="91">
        <v>5173</v>
      </c>
      <c r="G24" s="90" t="s">
        <v>53</v>
      </c>
      <c r="H24" s="86">
        <v>50</v>
      </c>
      <c r="I24" s="122">
        <v>-25</v>
      </c>
      <c r="J24" s="86">
        <f t="shared" si="0"/>
        <v>25</v>
      </c>
    </row>
    <row r="25" spans="1:10" ht="12.75" customHeight="1">
      <c r="A25" s="195"/>
      <c r="B25" s="88" t="s">
        <v>165</v>
      </c>
      <c r="C25" s="89"/>
      <c r="D25" s="91">
        <v>104513013</v>
      </c>
      <c r="E25" s="91">
        <v>4359</v>
      </c>
      <c r="F25" s="91">
        <v>5175</v>
      </c>
      <c r="G25" s="90" t="s">
        <v>53</v>
      </c>
      <c r="H25" s="86">
        <v>50</v>
      </c>
      <c r="I25" s="122">
        <v>-35</v>
      </c>
      <c r="J25" s="86">
        <f t="shared" si="0"/>
        <v>15</v>
      </c>
    </row>
    <row r="26" spans="1:10" ht="12.75" customHeight="1">
      <c r="A26" s="197" t="s">
        <v>10</v>
      </c>
      <c r="B26" s="88" t="s">
        <v>166</v>
      </c>
      <c r="C26" s="91"/>
      <c r="D26" s="91"/>
      <c r="E26" s="91">
        <v>4399</v>
      </c>
      <c r="F26" s="91">
        <v>3122</v>
      </c>
      <c r="G26" s="90" t="s">
        <v>54</v>
      </c>
      <c r="H26" s="86">
        <v>1005</v>
      </c>
      <c r="I26" s="130">
        <v>-286.3</v>
      </c>
      <c r="J26" s="86">
        <f>H26+I26</f>
        <v>718.7</v>
      </c>
    </row>
    <row r="27" spans="1:11" ht="12.75" customHeight="1">
      <c r="A27" s="204"/>
      <c r="B27" s="108" t="s">
        <v>154</v>
      </c>
      <c r="C27" s="64" t="s">
        <v>41</v>
      </c>
      <c r="D27" s="65">
        <v>104513013</v>
      </c>
      <c r="E27" s="65"/>
      <c r="F27" s="65">
        <v>4116</v>
      </c>
      <c r="G27" s="80" t="s">
        <v>54</v>
      </c>
      <c r="H27" s="152">
        <v>0</v>
      </c>
      <c r="I27" s="154">
        <v>256.166</v>
      </c>
      <c r="J27" s="152">
        <f aca="true" t="shared" si="1" ref="J27:J76">H27+I27</f>
        <v>256.166</v>
      </c>
      <c r="K27" s="193" t="s">
        <v>170</v>
      </c>
    </row>
    <row r="28" spans="1:11" ht="12.75" customHeight="1">
      <c r="A28" s="204"/>
      <c r="B28" s="108" t="s">
        <v>153</v>
      </c>
      <c r="C28" s="64" t="s">
        <v>41</v>
      </c>
      <c r="D28" s="65">
        <v>104113013</v>
      </c>
      <c r="E28" s="65"/>
      <c r="F28" s="65">
        <v>4116</v>
      </c>
      <c r="G28" s="80" t="s">
        <v>54</v>
      </c>
      <c r="H28" s="152">
        <v>0</v>
      </c>
      <c r="I28" s="154">
        <v>30.13</v>
      </c>
      <c r="J28" s="152">
        <f t="shared" si="1"/>
        <v>30.13</v>
      </c>
      <c r="K28" s="193"/>
    </row>
    <row r="29" spans="1:11" ht="12.75" customHeight="1">
      <c r="A29" s="204"/>
      <c r="B29" s="108" t="s">
        <v>72</v>
      </c>
      <c r="C29" s="64" t="s">
        <v>41</v>
      </c>
      <c r="D29" s="65">
        <v>104513013</v>
      </c>
      <c r="E29" s="65">
        <v>4399</v>
      </c>
      <c r="F29" s="65">
        <v>5011</v>
      </c>
      <c r="G29" s="80" t="s">
        <v>54</v>
      </c>
      <c r="H29" s="152">
        <v>0</v>
      </c>
      <c r="I29" s="154">
        <v>256.17</v>
      </c>
      <c r="J29" s="152">
        <f>H29+I29</f>
        <v>256.17</v>
      </c>
      <c r="K29" s="193"/>
    </row>
    <row r="30" spans="1:11" ht="12.75" customHeight="1">
      <c r="A30" s="204"/>
      <c r="B30" s="108" t="s">
        <v>71</v>
      </c>
      <c r="C30" s="64" t="s">
        <v>41</v>
      </c>
      <c r="D30" s="65">
        <v>104113013</v>
      </c>
      <c r="E30" s="65">
        <v>4399</v>
      </c>
      <c r="F30" s="155">
        <v>5011</v>
      </c>
      <c r="G30" s="156" t="s">
        <v>54</v>
      </c>
      <c r="H30" s="152">
        <v>0</v>
      </c>
      <c r="I30" s="154">
        <v>30.13</v>
      </c>
      <c r="J30" s="152">
        <f>H30+I30</f>
        <v>30.13</v>
      </c>
      <c r="K30" s="193"/>
    </row>
    <row r="31" spans="1:11" ht="12.75" customHeight="1">
      <c r="A31" s="204"/>
      <c r="B31" s="88" t="s">
        <v>179</v>
      </c>
      <c r="C31" s="91"/>
      <c r="D31" s="91"/>
      <c r="E31" s="91">
        <v>4399</v>
      </c>
      <c r="F31" s="91">
        <v>5011</v>
      </c>
      <c r="G31" s="90" t="s">
        <v>54</v>
      </c>
      <c r="H31" s="86">
        <v>494</v>
      </c>
      <c r="I31" s="130">
        <v>-494</v>
      </c>
      <c r="J31" s="86">
        <f t="shared" si="1"/>
        <v>0</v>
      </c>
      <c r="K31" s="193"/>
    </row>
    <row r="32" spans="1:11" ht="12.75" customHeight="1">
      <c r="A32" s="204"/>
      <c r="B32" s="88" t="s">
        <v>55</v>
      </c>
      <c r="C32" s="91"/>
      <c r="D32" s="91">
        <v>104513013</v>
      </c>
      <c r="E32" s="91">
        <v>4399</v>
      </c>
      <c r="F32" s="91">
        <v>5011</v>
      </c>
      <c r="G32" s="90" t="s">
        <v>54</v>
      </c>
      <c r="H32" s="86">
        <v>0</v>
      </c>
      <c r="I32" s="130">
        <v>207.7</v>
      </c>
      <c r="J32" s="86">
        <f t="shared" si="1"/>
        <v>207.7</v>
      </c>
      <c r="K32" s="193"/>
    </row>
    <row r="33" spans="1:11" ht="12.75" customHeight="1">
      <c r="A33" s="204"/>
      <c r="B33" s="88" t="s">
        <v>178</v>
      </c>
      <c r="C33" s="91"/>
      <c r="D33" s="91"/>
      <c r="E33" s="91">
        <v>4399</v>
      </c>
      <c r="F33" s="91">
        <v>5137</v>
      </c>
      <c r="G33" s="90" t="s">
        <v>54</v>
      </c>
      <c r="H33" s="86">
        <v>25</v>
      </c>
      <c r="I33" s="130">
        <v>-25</v>
      </c>
      <c r="J33" s="86">
        <f t="shared" si="1"/>
        <v>0</v>
      </c>
      <c r="K33" s="193"/>
    </row>
    <row r="34" spans="1:11" ht="12.75" customHeight="1">
      <c r="A34" s="204"/>
      <c r="B34" s="88" t="s">
        <v>56</v>
      </c>
      <c r="C34" s="91"/>
      <c r="D34" s="91">
        <v>104513013</v>
      </c>
      <c r="E34" s="91">
        <v>4399</v>
      </c>
      <c r="F34" s="91">
        <v>5137</v>
      </c>
      <c r="G34" s="90" t="s">
        <v>54</v>
      </c>
      <c r="H34" s="86">
        <v>0</v>
      </c>
      <c r="I34" s="130">
        <v>25</v>
      </c>
      <c r="J34" s="86">
        <f t="shared" si="1"/>
        <v>25</v>
      </c>
      <c r="K34" s="193"/>
    </row>
    <row r="35" spans="1:11" ht="12.75" customHeight="1">
      <c r="A35" s="204"/>
      <c r="B35" s="88" t="s">
        <v>177</v>
      </c>
      <c r="C35" s="91"/>
      <c r="D35" s="91"/>
      <c r="E35" s="91">
        <v>4399</v>
      </c>
      <c r="F35" s="91">
        <v>5164</v>
      </c>
      <c r="G35" s="90" t="s">
        <v>54</v>
      </c>
      <c r="H35" s="86">
        <v>6</v>
      </c>
      <c r="I35" s="130">
        <v>-6</v>
      </c>
      <c r="J35" s="86">
        <f t="shared" si="1"/>
        <v>0</v>
      </c>
      <c r="K35" s="193"/>
    </row>
    <row r="36" spans="1:11" ht="12.75" customHeight="1">
      <c r="A36" s="204"/>
      <c r="B36" s="88" t="s">
        <v>57</v>
      </c>
      <c r="C36" s="91"/>
      <c r="D36" s="91">
        <v>104513013</v>
      </c>
      <c r="E36" s="91">
        <v>4399</v>
      </c>
      <c r="F36" s="91">
        <v>5164</v>
      </c>
      <c r="G36" s="90" t="s">
        <v>54</v>
      </c>
      <c r="H36" s="86">
        <v>0</v>
      </c>
      <c r="I36" s="130">
        <v>6</v>
      </c>
      <c r="J36" s="86">
        <f t="shared" si="1"/>
        <v>6</v>
      </c>
      <c r="K36" s="193"/>
    </row>
    <row r="37" spans="1:11" ht="12.75" customHeight="1">
      <c r="A37" s="204"/>
      <c r="B37" s="88" t="s">
        <v>176</v>
      </c>
      <c r="C37" s="91"/>
      <c r="D37" s="91"/>
      <c r="E37" s="91">
        <v>4399</v>
      </c>
      <c r="F37" s="91">
        <v>5169</v>
      </c>
      <c r="G37" s="90" t="s">
        <v>54</v>
      </c>
      <c r="H37" s="86">
        <v>185</v>
      </c>
      <c r="I37" s="130">
        <v>-185</v>
      </c>
      <c r="J37" s="86">
        <f t="shared" si="1"/>
        <v>0</v>
      </c>
      <c r="K37" s="193"/>
    </row>
    <row r="38" spans="1:11" ht="12.75" customHeight="1">
      <c r="A38" s="204"/>
      <c r="B38" s="88" t="s">
        <v>58</v>
      </c>
      <c r="C38" s="91"/>
      <c r="D38" s="91">
        <v>104513013</v>
      </c>
      <c r="E38" s="91">
        <v>4399</v>
      </c>
      <c r="F38" s="91">
        <v>5169</v>
      </c>
      <c r="G38" s="90" t="s">
        <v>54</v>
      </c>
      <c r="H38" s="86">
        <v>0</v>
      </c>
      <c r="I38" s="130">
        <v>185</v>
      </c>
      <c r="J38" s="86">
        <f t="shared" si="1"/>
        <v>185</v>
      </c>
      <c r="K38" s="193"/>
    </row>
    <row r="39" spans="1:11" ht="12.75" customHeight="1">
      <c r="A39" s="204"/>
      <c r="B39" s="88" t="s">
        <v>175</v>
      </c>
      <c r="C39" s="91"/>
      <c r="D39" s="91"/>
      <c r="E39" s="91">
        <v>4399</v>
      </c>
      <c r="F39" s="91">
        <v>5173</v>
      </c>
      <c r="G39" s="90" t="s">
        <v>54</v>
      </c>
      <c r="H39" s="86">
        <v>5</v>
      </c>
      <c r="I39" s="130">
        <v>-5</v>
      </c>
      <c r="J39" s="86">
        <f t="shared" si="1"/>
        <v>0</v>
      </c>
      <c r="K39" s="193"/>
    </row>
    <row r="40" spans="1:11" ht="12.75" customHeight="1">
      <c r="A40" s="204"/>
      <c r="B40" s="88" t="s">
        <v>59</v>
      </c>
      <c r="C40" s="91"/>
      <c r="D40" s="91">
        <v>104513013</v>
      </c>
      <c r="E40" s="91">
        <v>4399</v>
      </c>
      <c r="F40" s="91">
        <v>5173</v>
      </c>
      <c r="G40" s="90" t="s">
        <v>54</v>
      </c>
      <c r="H40" s="86">
        <v>0</v>
      </c>
      <c r="I40" s="130">
        <v>5</v>
      </c>
      <c r="J40" s="86">
        <f t="shared" si="1"/>
        <v>5</v>
      </c>
      <c r="K40" s="193"/>
    </row>
    <row r="41" spans="1:11" ht="12.75" customHeight="1">
      <c r="A41" s="204"/>
      <c r="B41" s="88" t="s">
        <v>174</v>
      </c>
      <c r="C41" s="91"/>
      <c r="D41" s="91"/>
      <c r="E41" s="91">
        <v>4399</v>
      </c>
      <c r="F41" s="91">
        <v>5175</v>
      </c>
      <c r="G41" s="90" t="s">
        <v>54</v>
      </c>
      <c r="H41" s="86">
        <v>28</v>
      </c>
      <c r="I41" s="130">
        <v>-28</v>
      </c>
      <c r="J41" s="86">
        <f t="shared" si="1"/>
        <v>0</v>
      </c>
      <c r="K41" s="193"/>
    </row>
    <row r="42" spans="1:11" ht="12.75" customHeight="1">
      <c r="A42" s="204"/>
      <c r="B42" s="88" t="s">
        <v>174</v>
      </c>
      <c r="C42" s="91"/>
      <c r="D42" s="91">
        <v>13013</v>
      </c>
      <c r="E42" s="91">
        <v>4399</v>
      </c>
      <c r="F42" s="91">
        <v>5175</v>
      </c>
      <c r="G42" s="90" t="s">
        <v>54</v>
      </c>
      <c r="H42" s="86">
        <v>-5</v>
      </c>
      <c r="I42" s="130">
        <v>5</v>
      </c>
      <c r="J42" s="86">
        <f t="shared" si="1"/>
        <v>0</v>
      </c>
      <c r="K42" s="193"/>
    </row>
    <row r="43" spans="1:11" ht="12.75" customHeight="1">
      <c r="A43" s="204"/>
      <c r="B43" s="88" t="s">
        <v>60</v>
      </c>
      <c r="C43" s="91"/>
      <c r="D43" s="91">
        <v>104513013</v>
      </c>
      <c r="E43" s="91">
        <v>4399</v>
      </c>
      <c r="F43" s="91">
        <v>5175</v>
      </c>
      <c r="G43" s="90" t="s">
        <v>54</v>
      </c>
      <c r="H43" s="86">
        <v>0</v>
      </c>
      <c r="I43" s="130">
        <v>23</v>
      </c>
      <c r="J43" s="86">
        <f t="shared" si="1"/>
        <v>23</v>
      </c>
      <c r="K43" s="193"/>
    </row>
    <row r="44" spans="1:11" ht="12.75" customHeight="1">
      <c r="A44" s="204"/>
      <c r="B44" s="88" t="s">
        <v>173</v>
      </c>
      <c r="C44" s="91"/>
      <c r="D44" s="91"/>
      <c r="E44" s="91">
        <v>4399</v>
      </c>
      <c r="F44" s="91">
        <v>5139</v>
      </c>
      <c r="G44" s="90" t="s">
        <v>54</v>
      </c>
      <c r="H44" s="86">
        <v>5</v>
      </c>
      <c r="I44" s="130">
        <v>-5</v>
      </c>
      <c r="J44" s="86">
        <f t="shared" si="1"/>
        <v>0</v>
      </c>
      <c r="K44" s="193"/>
    </row>
    <row r="45" spans="1:11" ht="12.75" customHeight="1">
      <c r="A45" s="204"/>
      <c r="B45" s="88" t="s">
        <v>61</v>
      </c>
      <c r="C45" s="91"/>
      <c r="D45" s="91">
        <v>104513013</v>
      </c>
      <c r="E45" s="91">
        <v>4399</v>
      </c>
      <c r="F45" s="91">
        <v>5139</v>
      </c>
      <c r="G45" s="90" t="s">
        <v>54</v>
      </c>
      <c r="H45" s="86">
        <v>0</v>
      </c>
      <c r="I45" s="130">
        <v>5</v>
      </c>
      <c r="J45" s="86">
        <f t="shared" si="1"/>
        <v>5</v>
      </c>
      <c r="K45" s="193"/>
    </row>
    <row r="46" spans="1:11" ht="12.75" customHeight="1">
      <c r="A46" s="204"/>
      <c r="B46" s="88" t="s">
        <v>172</v>
      </c>
      <c r="C46" s="91"/>
      <c r="D46" s="91"/>
      <c r="E46" s="91">
        <v>4399</v>
      </c>
      <c r="F46" s="91">
        <v>5031</v>
      </c>
      <c r="G46" s="90" t="s">
        <v>54</v>
      </c>
      <c r="H46" s="86">
        <v>132</v>
      </c>
      <c r="I46" s="130">
        <v>-132</v>
      </c>
      <c r="J46" s="86">
        <f t="shared" si="1"/>
        <v>0</v>
      </c>
      <c r="K46" s="193"/>
    </row>
    <row r="47" spans="1:11" ht="12.75" customHeight="1">
      <c r="A47" s="204"/>
      <c r="B47" s="88" t="s">
        <v>62</v>
      </c>
      <c r="C47" s="91"/>
      <c r="D47" s="91">
        <v>104513013</v>
      </c>
      <c r="E47" s="91">
        <v>4399</v>
      </c>
      <c r="F47" s="91">
        <v>5031</v>
      </c>
      <c r="G47" s="90" t="s">
        <v>54</v>
      </c>
      <c r="H47" s="86">
        <v>0</v>
      </c>
      <c r="I47" s="130">
        <v>132</v>
      </c>
      <c r="J47" s="86">
        <f t="shared" si="1"/>
        <v>132</v>
      </c>
      <c r="K47" s="193"/>
    </row>
    <row r="48" spans="1:11" ht="12.75" customHeight="1">
      <c r="A48" s="204"/>
      <c r="B48" s="88" t="s">
        <v>171</v>
      </c>
      <c r="C48" s="91"/>
      <c r="D48" s="91"/>
      <c r="E48" s="91">
        <v>4399</v>
      </c>
      <c r="F48" s="91">
        <v>5032</v>
      </c>
      <c r="G48" s="90" t="s">
        <v>54</v>
      </c>
      <c r="H48" s="86">
        <v>51</v>
      </c>
      <c r="I48" s="130">
        <v>-51</v>
      </c>
      <c r="J48" s="86">
        <f t="shared" si="1"/>
        <v>0</v>
      </c>
      <c r="K48" s="193"/>
    </row>
    <row r="49" spans="1:11" ht="12.75" customHeight="1">
      <c r="A49" s="204"/>
      <c r="B49" s="88" t="s">
        <v>63</v>
      </c>
      <c r="C49" s="91"/>
      <c r="D49" s="91">
        <v>104513013</v>
      </c>
      <c r="E49" s="91">
        <v>4399</v>
      </c>
      <c r="F49" s="91">
        <v>5032</v>
      </c>
      <c r="G49" s="90" t="s">
        <v>54</v>
      </c>
      <c r="H49" s="86">
        <v>0</v>
      </c>
      <c r="I49" s="130">
        <v>51</v>
      </c>
      <c r="J49" s="86">
        <f t="shared" si="1"/>
        <v>51</v>
      </c>
      <c r="K49" s="193"/>
    </row>
    <row r="50" spans="1:11" ht="12.75" customHeight="1">
      <c r="A50" s="204"/>
      <c r="B50" s="88" t="s">
        <v>169</v>
      </c>
      <c r="C50" s="91"/>
      <c r="D50" s="91"/>
      <c r="E50" s="91">
        <v>4399</v>
      </c>
      <c r="F50" s="91">
        <v>5172</v>
      </c>
      <c r="G50" s="90" t="s">
        <v>54</v>
      </c>
      <c r="H50" s="86">
        <v>7</v>
      </c>
      <c r="I50" s="130">
        <v>-7</v>
      </c>
      <c r="J50" s="86">
        <f t="shared" si="1"/>
        <v>0</v>
      </c>
      <c r="K50" s="193"/>
    </row>
    <row r="51" spans="1:11" ht="12.75" customHeight="1">
      <c r="A51" s="204"/>
      <c r="B51" s="88" t="s">
        <v>64</v>
      </c>
      <c r="C51" s="91"/>
      <c r="D51" s="91">
        <v>104513013</v>
      </c>
      <c r="E51" s="91">
        <v>4399</v>
      </c>
      <c r="F51" s="91">
        <v>5172</v>
      </c>
      <c r="G51" s="90" t="s">
        <v>54</v>
      </c>
      <c r="H51" s="86">
        <v>0</v>
      </c>
      <c r="I51" s="130">
        <v>7</v>
      </c>
      <c r="J51" s="86">
        <f t="shared" si="1"/>
        <v>7</v>
      </c>
      <c r="K51" s="193"/>
    </row>
    <row r="52" spans="1:11" ht="12.75" customHeight="1">
      <c r="A52" s="204"/>
      <c r="B52" s="88" t="s">
        <v>168</v>
      </c>
      <c r="C52" s="91"/>
      <c r="D52" s="91"/>
      <c r="E52" s="91">
        <v>4399</v>
      </c>
      <c r="F52" s="91">
        <v>5163</v>
      </c>
      <c r="G52" s="90" t="s">
        <v>54</v>
      </c>
      <c r="H52" s="86">
        <v>2</v>
      </c>
      <c r="I52" s="130">
        <v>-2</v>
      </c>
      <c r="J52" s="86">
        <f t="shared" si="1"/>
        <v>0</v>
      </c>
      <c r="K52" s="193"/>
    </row>
    <row r="53" spans="1:11" ht="12.75" customHeight="1">
      <c r="A53" s="204"/>
      <c r="B53" s="88" t="s">
        <v>65</v>
      </c>
      <c r="C53" s="91"/>
      <c r="D53" s="91">
        <v>104513013</v>
      </c>
      <c r="E53" s="91">
        <v>4399</v>
      </c>
      <c r="F53" s="91">
        <v>5163</v>
      </c>
      <c r="G53" s="90" t="s">
        <v>54</v>
      </c>
      <c r="H53" s="86">
        <v>0</v>
      </c>
      <c r="I53" s="130">
        <v>2</v>
      </c>
      <c r="J53" s="86">
        <f t="shared" si="1"/>
        <v>2</v>
      </c>
      <c r="K53" s="193"/>
    </row>
    <row r="54" spans="1:11" ht="12.75" customHeight="1">
      <c r="A54" s="204"/>
      <c r="B54" s="88" t="s">
        <v>167</v>
      </c>
      <c r="C54" s="91"/>
      <c r="D54" s="91"/>
      <c r="E54" s="91">
        <v>4399</v>
      </c>
      <c r="F54" s="91">
        <v>5021</v>
      </c>
      <c r="G54" s="90" t="s">
        <v>54</v>
      </c>
      <c r="H54" s="86">
        <v>15</v>
      </c>
      <c r="I54" s="130">
        <v>-15</v>
      </c>
      <c r="J54" s="86">
        <f t="shared" si="1"/>
        <v>0</v>
      </c>
      <c r="K54" s="193"/>
    </row>
    <row r="55" spans="1:11" ht="12.75" customHeight="1">
      <c r="A55" s="204"/>
      <c r="B55" s="88" t="s">
        <v>328</v>
      </c>
      <c r="C55" s="91"/>
      <c r="D55" s="91">
        <v>104513013</v>
      </c>
      <c r="E55" s="91">
        <v>4399</v>
      </c>
      <c r="F55" s="91">
        <v>5021</v>
      </c>
      <c r="G55" s="90" t="s">
        <v>54</v>
      </c>
      <c r="H55" s="86">
        <v>0</v>
      </c>
      <c r="I55" s="130">
        <v>15</v>
      </c>
      <c r="J55" s="86">
        <f t="shared" si="1"/>
        <v>15</v>
      </c>
      <c r="K55" s="193"/>
    </row>
    <row r="56" spans="1:11" ht="12.75" customHeight="1">
      <c r="A56" s="204"/>
      <c r="B56" s="88" t="s">
        <v>329</v>
      </c>
      <c r="C56" s="91"/>
      <c r="D56" s="91">
        <v>13013</v>
      </c>
      <c r="E56" s="91">
        <v>4399</v>
      </c>
      <c r="F56" s="91">
        <v>5167</v>
      </c>
      <c r="G56" s="90" t="s">
        <v>54</v>
      </c>
      <c r="H56" s="86">
        <v>5</v>
      </c>
      <c r="I56" s="130">
        <v>-5</v>
      </c>
      <c r="J56" s="86">
        <f t="shared" si="1"/>
        <v>0</v>
      </c>
      <c r="K56" s="193"/>
    </row>
    <row r="57" spans="1:11" ht="12.75" customHeight="1">
      <c r="A57" s="150"/>
      <c r="B57" s="88" t="s">
        <v>327</v>
      </c>
      <c r="C57" s="91"/>
      <c r="D57" s="91">
        <v>104513013</v>
      </c>
      <c r="E57" s="91">
        <v>4399</v>
      </c>
      <c r="F57" s="91">
        <v>5167</v>
      </c>
      <c r="G57" s="90" t="s">
        <v>54</v>
      </c>
      <c r="H57" s="86">
        <v>0</v>
      </c>
      <c r="I57" s="130">
        <v>5</v>
      </c>
      <c r="J57" s="86">
        <f t="shared" si="1"/>
        <v>5</v>
      </c>
      <c r="K57" s="193"/>
    </row>
    <row r="58" spans="1:10" ht="12.75" customHeight="1">
      <c r="A58" s="205" t="s">
        <v>27</v>
      </c>
      <c r="B58" s="108" t="s">
        <v>76</v>
      </c>
      <c r="C58" s="64" t="s">
        <v>41</v>
      </c>
      <c r="D58" s="65">
        <v>13011</v>
      </c>
      <c r="E58" s="108"/>
      <c r="F58" s="65">
        <v>4116</v>
      </c>
      <c r="G58" s="80" t="s">
        <v>68</v>
      </c>
      <c r="H58" s="152">
        <v>0</v>
      </c>
      <c r="I58" s="151">
        <v>54.18</v>
      </c>
      <c r="J58" s="108">
        <f t="shared" si="1"/>
        <v>54.18</v>
      </c>
    </row>
    <row r="59" spans="1:10" ht="12.75" customHeight="1">
      <c r="A59" s="205"/>
      <c r="B59" s="108" t="s">
        <v>77</v>
      </c>
      <c r="C59" s="153" t="s">
        <v>41</v>
      </c>
      <c r="D59" s="65">
        <v>13011</v>
      </c>
      <c r="E59" s="65">
        <v>4329</v>
      </c>
      <c r="F59" s="65">
        <v>5169</v>
      </c>
      <c r="G59" s="80" t="s">
        <v>68</v>
      </c>
      <c r="H59" s="152">
        <v>70</v>
      </c>
      <c r="I59" s="151">
        <v>54.18</v>
      </c>
      <c r="J59" s="108">
        <f t="shared" si="1"/>
        <v>124.18</v>
      </c>
    </row>
    <row r="60" spans="1:10" ht="12.75" customHeight="1">
      <c r="A60" s="197" t="s">
        <v>28</v>
      </c>
      <c r="B60" s="108" t="s">
        <v>320</v>
      </c>
      <c r="C60" s="153" t="s">
        <v>41</v>
      </c>
      <c r="D60" s="65">
        <v>103533063</v>
      </c>
      <c r="E60" s="65"/>
      <c r="F60" s="65">
        <v>4116</v>
      </c>
      <c r="G60" s="65">
        <v>6277</v>
      </c>
      <c r="H60" s="152">
        <v>717.67</v>
      </c>
      <c r="I60" s="151">
        <v>-293.05</v>
      </c>
      <c r="J60" s="108">
        <f t="shared" si="1"/>
        <v>424.61999999999995</v>
      </c>
    </row>
    <row r="61" spans="1:10" ht="12.75" customHeight="1">
      <c r="A61" s="204"/>
      <c r="B61" s="108" t="s">
        <v>321</v>
      </c>
      <c r="C61" s="153" t="s">
        <v>41</v>
      </c>
      <c r="D61" s="65">
        <v>103133063</v>
      </c>
      <c r="E61" s="65"/>
      <c r="F61" s="65">
        <v>4116</v>
      </c>
      <c r="G61" s="65">
        <v>6277</v>
      </c>
      <c r="H61" s="152">
        <v>84.43</v>
      </c>
      <c r="I61" s="151">
        <v>-34.48</v>
      </c>
      <c r="J61" s="108">
        <f t="shared" si="1"/>
        <v>49.95000000000001</v>
      </c>
    </row>
    <row r="62" spans="1:10" ht="12.75" customHeight="1">
      <c r="A62" s="204"/>
      <c r="B62" s="88" t="s">
        <v>322</v>
      </c>
      <c r="C62" s="157"/>
      <c r="D62" s="91">
        <v>103533063</v>
      </c>
      <c r="E62" s="91">
        <v>3113</v>
      </c>
      <c r="F62" s="91">
        <v>5011</v>
      </c>
      <c r="G62" s="91">
        <v>6277</v>
      </c>
      <c r="H62" s="86">
        <v>197.5</v>
      </c>
      <c r="I62" s="158">
        <v>-32.88</v>
      </c>
      <c r="J62" s="88">
        <f t="shared" si="1"/>
        <v>164.62</v>
      </c>
    </row>
    <row r="63" spans="1:10" ht="12.75" customHeight="1">
      <c r="A63" s="204"/>
      <c r="B63" s="88" t="s">
        <v>323</v>
      </c>
      <c r="C63" s="157"/>
      <c r="D63" s="91">
        <v>103533063</v>
      </c>
      <c r="E63" s="91">
        <v>3113</v>
      </c>
      <c r="F63" s="91">
        <v>5021</v>
      </c>
      <c r="G63" s="91">
        <v>6277</v>
      </c>
      <c r="H63" s="86">
        <v>369</v>
      </c>
      <c r="I63" s="158">
        <v>-105.72</v>
      </c>
      <c r="J63" s="88">
        <f t="shared" si="1"/>
        <v>263.28</v>
      </c>
    </row>
    <row r="64" spans="1:10" ht="12.75" customHeight="1">
      <c r="A64" s="204"/>
      <c r="B64" s="88" t="s">
        <v>324</v>
      </c>
      <c r="C64" s="157"/>
      <c r="D64" s="91">
        <v>103533063</v>
      </c>
      <c r="E64" s="91">
        <v>3113</v>
      </c>
      <c r="F64" s="91">
        <v>5031</v>
      </c>
      <c r="G64" s="91">
        <v>6277</v>
      </c>
      <c r="H64" s="86">
        <v>112</v>
      </c>
      <c r="I64" s="158">
        <v>-20.92</v>
      </c>
      <c r="J64" s="88">
        <f t="shared" si="1"/>
        <v>91.08</v>
      </c>
    </row>
    <row r="65" spans="1:10" ht="12.75" customHeight="1">
      <c r="A65" s="204"/>
      <c r="B65" s="88" t="s">
        <v>325</v>
      </c>
      <c r="C65" s="157"/>
      <c r="D65" s="91">
        <v>103533063</v>
      </c>
      <c r="E65" s="91">
        <v>3113</v>
      </c>
      <c r="F65" s="55">
        <v>5032</v>
      </c>
      <c r="G65" s="55">
        <v>6277</v>
      </c>
      <c r="H65" s="139">
        <v>41</v>
      </c>
      <c r="I65" s="158">
        <v>-8.22</v>
      </c>
      <c r="J65" s="2">
        <f t="shared" si="1"/>
        <v>32.78</v>
      </c>
    </row>
    <row r="66" spans="1:10" ht="12.75" customHeight="1">
      <c r="A66" s="204"/>
      <c r="B66" s="88" t="s">
        <v>326</v>
      </c>
      <c r="C66" s="157"/>
      <c r="D66" s="91">
        <v>103133063</v>
      </c>
      <c r="E66" s="91">
        <v>3113</v>
      </c>
      <c r="F66" s="91">
        <v>5169</v>
      </c>
      <c r="G66" s="91">
        <v>6277</v>
      </c>
      <c r="H66" s="86">
        <v>147.9</v>
      </c>
      <c r="I66" s="158">
        <v>-21.62</v>
      </c>
      <c r="J66" s="88">
        <f>H66+I66</f>
        <v>126.28</v>
      </c>
    </row>
    <row r="67" spans="1:10" ht="12.75" customHeight="1">
      <c r="A67" s="136" t="s">
        <v>31</v>
      </c>
      <c r="B67" s="88" t="s">
        <v>78</v>
      </c>
      <c r="C67" s="157"/>
      <c r="D67" s="91"/>
      <c r="E67" s="91">
        <v>6171</v>
      </c>
      <c r="F67" s="91">
        <v>2212</v>
      </c>
      <c r="G67" s="91"/>
      <c r="H67" s="86">
        <v>1341.3</v>
      </c>
      <c r="I67" s="158">
        <v>138.17</v>
      </c>
      <c r="J67" s="86">
        <f>H67+I67</f>
        <v>1479.47</v>
      </c>
    </row>
    <row r="68" spans="1:10" ht="12.75" customHeight="1">
      <c r="A68" s="205" t="s">
        <v>35</v>
      </c>
      <c r="B68" s="108" t="s">
        <v>75</v>
      </c>
      <c r="C68" s="153" t="s">
        <v>41</v>
      </c>
      <c r="D68" s="65">
        <v>13015</v>
      </c>
      <c r="E68" s="65"/>
      <c r="F68" s="65">
        <v>4116</v>
      </c>
      <c r="G68" s="80" t="s">
        <v>73</v>
      </c>
      <c r="H68" s="152">
        <v>996</v>
      </c>
      <c r="I68" s="151">
        <v>218.99</v>
      </c>
      <c r="J68" s="111">
        <f>H68+I68</f>
        <v>1214.99</v>
      </c>
    </row>
    <row r="69" spans="1:10" ht="12.75" customHeight="1">
      <c r="A69" s="205"/>
      <c r="B69" s="108" t="s">
        <v>74</v>
      </c>
      <c r="C69" s="153" t="s">
        <v>41</v>
      </c>
      <c r="D69" s="65">
        <v>13015</v>
      </c>
      <c r="E69" s="65">
        <v>4369</v>
      </c>
      <c r="F69" s="65">
        <v>5011</v>
      </c>
      <c r="G69" s="80" t="s">
        <v>73</v>
      </c>
      <c r="H69" s="152">
        <v>996</v>
      </c>
      <c r="I69" s="151">
        <v>218.99</v>
      </c>
      <c r="J69" s="111">
        <f>H69+I69</f>
        <v>1214.99</v>
      </c>
    </row>
    <row r="70" spans="1:10" ht="12.75" customHeight="1">
      <c r="A70" s="197" t="s">
        <v>45</v>
      </c>
      <c r="B70" s="88" t="s">
        <v>207</v>
      </c>
      <c r="C70" s="157"/>
      <c r="D70" s="90" t="s">
        <v>188</v>
      </c>
      <c r="E70" s="91"/>
      <c r="F70" s="91">
        <v>4122</v>
      </c>
      <c r="G70" s="90" t="s">
        <v>187</v>
      </c>
      <c r="H70" s="86">
        <v>7.1</v>
      </c>
      <c r="I70" s="140">
        <v>-0.52</v>
      </c>
      <c r="J70" s="74">
        <f>H70+I70</f>
        <v>6.58</v>
      </c>
    </row>
    <row r="71" spans="1:10" ht="12.75" customHeight="1">
      <c r="A71" s="198"/>
      <c r="B71" s="62" t="s">
        <v>315</v>
      </c>
      <c r="C71" s="55"/>
      <c r="D71" s="90" t="s">
        <v>188</v>
      </c>
      <c r="E71" s="70" t="s">
        <v>189</v>
      </c>
      <c r="F71" s="91">
        <v>5494</v>
      </c>
      <c r="G71" s="90" t="s">
        <v>187</v>
      </c>
      <c r="H71" s="139">
        <v>7.1</v>
      </c>
      <c r="I71" s="140">
        <v>-0.52</v>
      </c>
      <c r="J71" s="139">
        <f t="shared" si="1"/>
        <v>6.58</v>
      </c>
    </row>
    <row r="72" spans="1:10" ht="12.75" customHeight="1">
      <c r="A72" s="197" t="s">
        <v>46</v>
      </c>
      <c r="B72" s="88" t="s">
        <v>316</v>
      </c>
      <c r="C72" s="91"/>
      <c r="D72" s="90"/>
      <c r="E72" s="90" t="s">
        <v>277</v>
      </c>
      <c r="F72" s="123">
        <v>3122</v>
      </c>
      <c r="G72" s="148" t="s">
        <v>197</v>
      </c>
      <c r="H72" s="86">
        <v>33500</v>
      </c>
      <c r="I72" s="130">
        <v>-13786.7</v>
      </c>
      <c r="J72" s="139">
        <f t="shared" si="1"/>
        <v>19713.3</v>
      </c>
    </row>
    <row r="73" spans="1:10" ht="12.75" customHeight="1">
      <c r="A73" s="204"/>
      <c r="B73" s="88" t="s">
        <v>317</v>
      </c>
      <c r="C73" s="91"/>
      <c r="D73" s="90"/>
      <c r="E73" s="90" t="s">
        <v>277</v>
      </c>
      <c r="F73" s="123">
        <v>4222</v>
      </c>
      <c r="G73" s="148" t="s">
        <v>197</v>
      </c>
      <c r="H73" s="86">
        <v>0</v>
      </c>
      <c r="I73" s="130">
        <v>7500</v>
      </c>
      <c r="J73" s="139">
        <f t="shared" si="1"/>
        <v>7500</v>
      </c>
    </row>
    <row r="74" spans="1:10" ht="12.75" customHeight="1">
      <c r="A74" s="204"/>
      <c r="B74" s="88" t="s">
        <v>318</v>
      </c>
      <c r="C74" s="91"/>
      <c r="D74" s="90"/>
      <c r="E74" s="90" t="s">
        <v>277</v>
      </c>
      <c r="F74" s="123">
        <v>4216</v>
      </c>
      <c r="G74" s="148" t="s">
        <v>197</v>
      </c>
      <c r="H74" s="86">
        <v>0</v>
      </c>
      <c r="I74" s="130">
        <v>6286.7</v>
      </c>
      <c r="J74" s="139">
        <f t="shared" si="1"/>
        <v>6286.7</v>
      </c>
    </row>
    <row r="75" spans="1:10" ht="12.75" customHeight="1">
      <c r="A75" s="204"/>
      <c r="B75" s="88" t="s">
        <v>319</v>
      </c>
      <c r="C75" s="91"/>
      <c r="D75" s="90"/>
      <c r="E75" s="90" t="s">
        <v>277</v>
      </c>
      <c r="F75" s="123">
        <v>3122</v>
      </c>
      <c r="G75" s="148" t="s">
        <v>197</v>
      </c>
      <c r="H75" s="86">
        <v>19713.3</v>
      </c>
      <c r="I75" s="130">
        <v>-19713.3</v>
      </c>
      <c r="J75" s="139">
        <f t="shared" si="1"/>
        <v>0</v>
      </c>
    </row>
    <row r="76" spans="1:10" ht="12.75" customHeight="1">
      <c r="A76" s="204"/>
      <c r="B76" s="88" t="s">
        <v>314</v>
      </c>
      <c r="C76" s="91"/>
      <c r="D76" s="90"/>
      <c r="E76" s="90" t="s">
        <v>277</v>
      </c>
      <c r="F76" s="123">
        <v>6121</v>
      </c>
      <c r="G76" s="148" t="s">
        <v>197</v>
      </c>
      <c r="H76" s="86">
        <v>41080</v>
      </c>
      <c r="I76" s="130">
        <v>13786.7</v>
      </c>
      <c r="J76" s="86">
        <f t="shared" si="1"/>
        <v>54866.7</v>
      </c>
    </row>
    <row r="77" spans="1:10" ht="12.75" customHeight="1">
      <c r="A77" s="150"/>
      <c r="B77" s="171" t="s">
        <v>300</v>
      </c>
      <c r="C77" s="55"/>
      <c r="D77" s="90"/>
      <c r="E77" s="172">
        <v>4333</v>
      </c>
      <c r="F77" s="163">
        <v>3122</v>
      </c>
      <c r="G77" s="173">
        <v>6284</v>
      </c>
      <c r="H77" s="174">
        <v>1500</v>
      </c>
      <c r="I77" s="175">
        <v>-1500</v>
      </c>
      <c r="J77" s="174">
        <f aca="true" t="shared" si="2" ref="J77:J101">SUM(H77:I77)</f>
        <v>0</v>
      </c>
    </row>
    <row r="78" spans="1:10" ht="12.75" customHeight="1">
      <c r="A78" s="150"/>
      <c r="B78" s="171" t="s">
        <v>299</v>
      </c>
      <c r="C78" s="55"/>
      <c r="D78" s="90"/>
      <c r="E78" s="172">
        <v>3111</v>
      </c>
      <c r="F78" s="163">
        <v>3122</v>
      </c>
      <c r="G78" s="173">
        <v>6292</v>
      </c>
      <c r="H78" s="174">
        <v>4700</v>
      </c>
      <c r="I78" s="175">
        <v>-4700</v>
      </c>
      <c r="J78" s="174">
        <f t="shared" si="2"/>
        <v>0</v>
      </c>
    </row>
    <row r="79" spans="1:10" ht="12.75" customHeight="1">
      <c r="A79" s="150"/>
      <c r="B79" s="171" t="s">
        <v>301</v>
      </c>
      <c r="C79" s="55"/>
      <c r="D79" s="90"/>
      <c r="E79" s="172">
        <v>2212</v>
      </c>
      <c r="F79" s="163">
        <v>3122</v>
      </c>
      <c r="G79" s="173">
        <v>7212</v>
      </c>
      <c r="H79" s="176">
        <v>2800</v>
      </c>
      <c r="I79" s="177">
        <v>-2800</v>
      </c>
      <c r="J79" s="176">
        <f t="shared" si="2"/>
        <v>0</v>
      </c>
    </row>
    <row r="80" spans="1:10" ht="12.75" customHeight="1">
      <c r="A80" s="150"/>
      <c r="B80" s="171" t="s">
        <v>302</v>
      </c>
      <c r="C80" s="55"/>
      <c r="D80" s="90"/>
      <c r="E80" s="172">
        <v>3421</v>
      </c>
      <c r="F80" s="172">
        <v>3122</v>
      </c>
      <c r="G80" s="172">
        <v>7251</v>
      </c>
      <c r="H80" s="174">
        <v>1700</v>
      </c>
      <c r="I80" s="175">
        <v>-1700</v>
      </c>
      <c r="J80" s="174">
        <f t="shared" si="2"/>
        <v>0</v>
      </c>
    </row>
    <row r="81" spans="1:10" ht="12.75" customHeight="1">
      <c r="A81" s="150"/>
      <c r="B81" s="171" t="s">
        <v>303</v>
      </c>
      <c r="C81" s="55"/>
      <c r="D81" s="90"/>
      <c r="E81" s="172">
        <v>3639</v>
      </c>
      <c r="F81" s="172">
        <v>3122</v>
      </c>
      <c r="G81" s="172">
        <v>7252</v>
      </c>
      <c r="H81" s="174">
        <v>2200</v>
      </c>
      <c r="I81" s="175">
        <v>-2200</v>
      </c>
      <c r="J81" s="174">
        <f t="shared" si="2"/>
        <v>0</v>
      </c>
    </row>
    <row r="82" spans="1:10" ht="12.75" customHeight="1">
      <c r="A82" s="150"/>
      <c r="B82" s="171" t="s">
        <v>304</v>
      </c>
      <c r="C82" s="55"/>
      <c r="D82" s="90"/>
      <c r="E82" s="178">
        <v>3744</v>
      </c>
      <c r="F82" s="178">
        <v>3122</v>
      </c>
      <c r="G82" s="178">
        <v>7266</v>
      </c>
      <c r="H82" s="179">
        <v>672</v>
      </c>
      <c r="I82" s="175">
        <v>-672</v>
      </c>
      <c r="J82" s="179">
        <f t="shared" si="2"/>
        <v>0</v>
      </c>
    </row>
    <row r="83" spans="1:10" ht="12.75" customHeight="1">
      <c r="A83" s="150"/>
      <c r="B83" s="171" t="s">
        <v>305</v>
      </c>
      <c r="C83" s="55"/>
      <c r="D83" s="90"/>
      <c r="E83" s="178">
        <v>3631</v>
      </c>
      <c r="F83" s="178">
        <v>3122</v>
      </c>
      <c r="G83" s="178">
        <v>7273</v>
      </c>
      <c r="H83" s="179">
        <v>300</v>
      </c>
      <c r="I83" s="175">
        <v>-300</v>
      </c>
      <c r="J83" s="179">
        <f t="shared" si="2"/>
        <v>0</v>
      </c>
    </row>
    <row r="84" spans="1:10" ht="12.75" customHeight="1">
      <c r="A84" s="150"/>
      <c r="B84" s="171" t="s">
        <v>306</v>
      </c>
      <c r="C84" s="55"/>
      <c r="D84" s="90"/>
      <c r="E84" s="178">
        <v>2280</v>
      </c>
      <c r="F84" s="178">
        <v>3122</v>
      </c>
      <c r="G84" s="178">
        <v>8201</v>
      </c>
      <c r="H84" s="179">
        <v>1000</v>
      </c>
      <c r="I84" s="175">
        <v>-1000</v>
      </c>
      <c r="J84" s="179">
        <f t="shared" si="2"/>
        <v>0</v>
      </c>
    </row>
    <row r="85" spans="1:10" ht="12.75" customHeight="1">
      <c r="A85" s="150"/>
      <c r="B85" s="171" t="s">
        <v>307</v>
      </c>
      <c r="C85" s="55"/>
      <c r="D85" s="90"/>
      <c r="E85" s="178">
        <v>3113</v>
      </c>
      <c r="F85" s="178">
        <v>3122</v>
      </c>
      <c r="G85" s="178">
        <v>8215</v>
      </c>
      <c r="H85" s="179">
        <v>1800</v>
      </c>
      <c r="I85" s="175">
        <v>-1800</v>
      </c>
      <c r="J85" s="179">
        <f t="shared" si="2"/>
        <v>0</v>
      </c>
    </row>
    <row r="86" spans="1:10" ht="12.75" customHeight="1">
      <c r="A86" s="150"/>
      <c r="B86" s="171" t="s">
        <v>313</v>
      </c>
      <c r="C86" s="55"/>
      <c r="D86" s="90"/>
      <c r="E86" s="178">
        <v>3113</v>
      </c>
      <c r="F86" s="178">
        <v>3122</v>
      </c>
      <c r="G86" s="178">
        <v>8216</v>
      </c>
      <c r="H86" s="179">
        <v>1700</v>
      </c>
      <c r="I86" s="175">
        <v>-1700</v>
      </c>
      <c r="J86" s="179">
        <f t="shared" si="2"/>
        <v>0</v>
      </c>
    </row>
    <row r="87" spans="1:10" ht="12.75" customHeight="1">
      <c r="A87" s="150"/>
      <c r="B87" s="171" t="s">
        <v>298</v>
      </c>
      <c r="C87" s="55"/>
      <c r="D87" s="90"/>
      <c r="E87" s="170" t="s">
        <v>250</v>
      </c>
      <c r="F87" s="172">
        <v>3122</v>
      </c>
      <c r="G87" s="178">
        <v>8240</v>
      </c>
      <c r="H87" s="179">
        <v>1300</v>
      </c>
      <c r="I87" s="175">
        <v>-1300</v>
      </c>
      <c r="J87" s="174">
        <f t="shared" si="2"/>
        <v>0</v>
      </c>
    </row>
    <row r="88" spans="1:12" ht="12.75" customHeight="1">
      <c r="A88" s="150"/>
      <c r="B88" s="171" t="s">
        <v>297</v>
      </c>
      <c r="C88" s="55"/>
      <c r="D88" s="90"/>
      <c r="E88" s="170" t="s">
        <v>251</v>
      </c>
      <c r="F88" s="172">
        <v>3122</v>
      </c>
      <c r="G88" s="178">
        <v>8241</v>
      </c>
      <c r="H88" s="179">
        <v>1000</v>
      </c>
      <c r="I88" s="175">
        <v>-1000</v>
      </c>
      <c r="J88" s="174">
        <f t="shared" si="2"/>
        <v>0</v>
      </c>
      <c r="L88" s="67"/>
    </row>
    <row r="89" spans="1:10" ht="12.75" customHeight="1">
      <c r="A89" s="150"/>
      <c r="B89" s="171" t="s">
        <v>295</v>
      </c>
      <c r="C89" s="55"/>
      <c r="D89" s="90"/>
      <c r="E89" s="170" t="s">
        <v>252</v>
      </c>
      <c r="F89" s="172">
        <v>3122</v>
      </c>
      <c r="G89" s="178">
        <v>4222</v>
      </c>
      <c r="H89" s="179">
        <v>1440</v>
      </c>
      <c r="I89" s="175">
        <v>-1440</v>
      </c>
      <c r="J89" s="174">
        <f t="shared" si="2"/>
        <v>0</v>
      </c>
    </row>
    <row r="90" spans="1:10" ht="12.75" customHeight="1">
      <c r="A90" s="150"/>
      <c r="B90" s="171" t="s">
        <v>294</v>
      </c>
      <c r="C90" s="55"/>
      <c r="D90" s="90"/>
      <c r="E90" s="170" t="s">
        <v>252</v>
      </c>
      <c r="F90" s="172">
        <v>3122</v>
      </c>
      <c r="G90" s="178">
        <v>7205</v>
      </c>
      <c r="H90" s="179">
        <v>1512</v>
      </c>
      <c r="I90" s="175">
        <v>-1512</v>
      </c>
      <c r="J90" s="174">
        <f t="shared" si="2"/>
        <v>0</v>
      </c>
    </row>
    <row r="91" spans="1:10" ht="12.75" customHeight="1">
      <c r="A91" s="150"/>
      <c r="B91" s="171" t="s">
        <v>291</v>
      </c>
      <c r="C91" s="55"/>
      <c r="D91" s="90"/>
      <c r="E91" s="170" t="s">
        <v>252</v>
      </c>
      <c r="F91" s="172">
        <v>3122</v>
      </c>
      <c r="G91" s="178">
        <v>7206</v>
      </c>
      <c r="H91" s="179">
        <v>1386</v>
      </c>
      <c r="I91" s="175">
        <v>-1386</v>
      </c>
      <c r="J91" s="174">
        <f t="shared" si="2"/>
        <v>0</v>
      </c>
    </row>
    <row r="92" spans="1:10" ht="12.75" customHeight="1">
      <c r="A92" s="150"/>
      <c r="B92" s="171" t="s">
        <v>290</v>
      </c>
      <c r="C92" s="55"/>
      <c r="D92" s="90"/>
      <c r="E92" s="170" t="s">
        <v>252</v>
      </c>
      <c r="F92" s="172">
        <v>3122</v>
      </c>
      <c r="G92" s="180" t="s">
        <v>240</v>
      </c>
      <c r="H92" s="181">
        <v>576</v>
      </c>
      <c r="I92" s="175">
        <v>-576</v>
      </c>
      <c r="J92" s="174">
        <f t="shared" si="2"/>
        <v>0</v>
      </c>
    </row>
    <row r="93" spans="1:10" ht="12.75" customHeight="1">
      <c r="A93" s="150"/>
      <c r="B93" s="171" t="s">
        <v>289</v>
      </c>
      <c r="C93" s="55"/>
      <c r="D93" s="90"/>
      <c r="E93" s="170" t="s">
        <v>252</v>
      </c>
      <c r="F93" s="172">
        <v>3122</v>
      </c>
      <c r="G93" s="180" t="s">
        <v>241</v>
      </c>
      <c r="H93" s="181">
        <v>1143</v>
      </c>
      <c r="I93" s="175">
        <v>-1143</v>
      </c>
      <c r="J93" s="174">
        <f t="shared" si="2"/>
        <v>0</v>
      </c>
    </row>
    <row r="94" spans="1:10" ht="12.75" customHeight="1">
      <c r="A94" s="150"/>
      <c r="B94" s="171" t="s">
        <v>288</v>
      </c>
      <c r="C94" s="55"/>
      <c r="D94" s="90"/>
      <c r="E94" s="170" t="s">
        <v>253</v>
      </c>
      <c r="F94" s="172">
        <v>3122</v>
      </c>
      <c r="G94" s="180" t="s">
        <v>242</v>
      </c>
      <c r="H94" s="181">
        <v>276</v>
      </c>
      <c r="I94" s="175">
        <v>-276</v>
      </c>
      <c r="J94" s="174">
        <f t="shared" si="2"/>
        <v>0</v>
      </c>
    </row>
    <row r="95" spans="1:10" ht="12.75" customHeight="1">
      <c r="A95" s="150"/>
      <c r="B95" s="171" t="s">
        <v>287</v>
      </c>
      <c r="C95" s="55"/>
      <c r="D95" s="90"/>
      <c r="E95" s="170" t="s">
        <v>252</v>
      </c>
      <c r="F95" s="172">
        <v>3122</v>
      </c>
      <c r="G95" s="180" t="s">
        <v>243</v>
      </c>
      <c r="H95" s="181">
        <v>234</v>
      </c>
      <c r="I95" s="175">
        <v>-234</v>
      </c>
      <c r="J95" s="174">
        <f t="shared" si="2"/>
        <v>0</v>
      </c>
    </row>
    <row r="96" spans="1:10" ht="12.75" customHeight="1">
      <c r="A96" s="150"/>
      <c r="B96" s="171" t="s">
        <v>286</v>
      </c>
      <c r="C96" s="55"/>
      <c r="D96" s="90"/>
      <c r="E96" s="170" t="s">
        <v>252</v>
      </c>
      <c r="F96" s="172">
        <v>3122</v>
      </c>
      <c r="G96" s="180" t="s">
        <v>244</v>
      </c>
      <c r="H96" s="181">
        <v>203</v>
      </c>
      <c r="I96" s="175">
        <v>-203</v>
      </c>
      <c r="J96" s="174">
        <f t="shared" si="2"/>
        <v>0</v>
      </c>
    </row>
    <row r="97" spans="1:10" ht="12.75" customHeight="1">
      <c r="A97" s="150"/>
      <c r="B97" s="171" t="s">
        <v>292</v>
      </c>
      <c r="C97" s="55"/>
      <c r="D97" s="90"/>
      <c r="E97" s="170" t="s">
        <v>252</v>
      </c>
      <c r="F97" s="172">
        <v>3122</v>
      </c>
      <c r="G97" s="180" t="s">
        <v>245</v>
      </c>
      <c r="H97" s="181">
        <v>1197</v>
      </c>
      <c r="I97" s="175">
        <v>-1197</v>
      </c>
      <c r="J97" s="174">
        <f t="shared" si="2"/>
        <v>0</v>
      </c>
    </row>
    <row r="98" spans="1:10" ht="12.75" customHeight="1">
      <c r="A98" s="150"/>
      <c r="B98" s="171" t="s">
        <v>285</v>
      </c>
      <c r="C98" s="55"/>
      <c r="D98" s="90"/>
      <c r="E98" s="170" t="s">
        <v>252</v>
      </c>
      <c r="F98" s="172">
        <v>3122</v>
      </c>
      <c r="G98" s="180" t="s">
        <v>246</v>
      </c>
      <c r="H98" s="181">
        <v>540</v>
      </c>
      <c r="I98" s="175">
        <v>-540</v>
      </c>
      <c r="J98" s="174">
        <f t="shared" si="2"/>
        <v>0</v>
      </c>
    </row>
    <row r="99" spans="1:10" ht="12.75" customHeight="1">
      <c r="A99" s="150"/>
      <c r="B99" s="171" t="s">
        <v>284</v>
      </c>
      <c r="C99" s="55"/>
      <c r="D99" s="90"/>
      <c r="E99" s="170" t="s">
        <v>252</v>
      </c>
      <c r="F99" s="172">
        <v>3122</v>
      </c>
      <c r="G99" s="180" t="s">
        <v>247</v>
      </c>
      <c r="H99" s="181">
        <v>1494</v>
      </c>
      <c r="I99" s="175">
        <v>-1494</v>
      </c>
      <c r="J99" s="174">
        <f t="shared" si="2"/>
        <v>0</v>
      </c>
    </row>
    <row r="100" spans="1:10" ht="12.75" customHeight="1">
      <c r="A100" s="150"/>
      <c r="B100" s="171" t="s">
        <v>293</v>
      </c>
      <c r="C100" s="55"/>
      <c r="D100" s="90"/>
      <c r="E100" s="170" t="s">
        <v>252</v>
      </c>
      <c r="F100" s="172">
        <v>3122</v>
      </c>
      <c r="G100" s="180" t="s">
        <v>248</v>
      </c>
      <c r="H100" s="181">
        <v>756</v>
      </c>
      <c r="I100" s="175">
        <v>-756</v>
      </c>
      <c r="J100" s="174">
        <f t="shared" si="2"/>
        <v>0</v>
      </c>
    </row>
    <row r="101" spans="1:10" ht="12.75" customHeight="1">
      <c r="A101" s="185"/>
      <c r="B101" s="171" t="s">
        <v>283</v>
      </c>
      <c r="C101" s="55"/>
      <c r="D101" s="90"/>
      <c r="E101" s="170" t="s">
        <v>252</v>
      </c>
      <c r="F101" s="172">
        <v>3122</v>
      </c>
      <c r="G101" s="180" t="s">
        <v>249</v>
      </c>
      <c r="H101" s="181">
        <v>945</v>
      </c>
      <c r="I101" s="175">
        <v>-945</v>
      </c>
      <c r="J101" s="174">
        <f t="shared" si="2"/>
        <v>0</v>
      </c>
    </row>
    <row r="102" spans="1:10" s="7" customFormat="1" ht="12.75" customHeight="1">
      <c r="A102" s="25"/>
      <c r="B102" s="26"/>
      <c r="C102" s="27"/>
      <c r="D102" s="27"/>
      <c r="E102" s="199" t="s">
        <v>8</v>
      </c>
      <c r="F102" s="199"/>
      <c r="G102" s="199"/>
      <c r="H102" s="86">
        <f>H5+H6+H7+H26+H27+H28+H58+H60+H61+H67+H68+H70+H72+H73+H74+H75+SUM(H77:H101)</f>
        <v>92470.8</v>
      </c>
      <c r="I102" s="130">
        <f>I5+I6+I7+I26+I27+I28+I58+I60+I61+I67+I68+I70+I72+I73+I74+I75+SUM(I77:I101)</f>
        <v>-53346.013999999996</v>
      </c>
      <c r="J102" s="86">
        <f>J5+J6+J7+J26+J27+J28+J58+J60+J61+J67+J68+J70+J72+J73+J74+J75+SUM(J77:J101)</f>
        <v>39124.78599999999</v>
      </c>
    </row>
    <row r="103" spans="1:10" s="7" customFormat="1" ht="12.75" customHeight="1">
      <c r="A103" s="25"/>
      <c r="B103" s="83" t="s">
        <v>34</v>
      </c>
      <c r="C103" s="27"/>
      <c r="D103" s="27"/>
      <c r="E103" s="200" t="s">
        <v>33</v>
      </c>
      <c r="F103" s="200"/>
      <c r="G103" s="200"/>
      <c r="H103" s="86">
        <f>H8+H9+H10+H11+H12+H13+H14+H15+H16+H17+H18+H19+H20+H21+H22+H23+H24+H25+H29+H30+H31+H32+H33+H34+H35+H36+H37+H38+H39+H40+H41+H42+H43+H44+H45+H46+H47+H48+H49+H50+H51+H52+H53+H54+H55+H56+H57+H59+H62+H63+H64+H65+H66+H69+H71</f>
        <v>5795.5</v>
      </c>
      <c r="I103" s="130">
        <f>I8+I9+I10+I11+I12+I13+I14+I15+I16+I17+I18+I19+I20+I21+I22+I23+I24+I25+I29+I30+I31+I32+I33+I34+I35+I36+I37+I38+I39+I40+I41+I42+I43+I44+I45+I46+I47+I48+I49+I50+I51+I52+I53+I54+I55+I56+I57+I59+I62+I63+I64+I65+I66+I69+I71</f>
        <v>-1258.7099999999998</v>
      </c>
      <c r="J103" s="86">
        <f>J8+J9+J10+J11+J12+J13+J14+J15+J16+J17+J18+J19+J20+J21+J22+J23+J24+J25+J29+J30+J31+J32+J33+J34+J35+J36+J37+J38+J39+J40+J41+J42+J43+J44+J45+J46+J47+J48+J49+J50+J51+J52+J53+J54+J55+J56+J57+J59+J62+J63+J64+J65+J66+J69+J71</f>
        <v>4536.79</v>
      </c>
    </row>
    <row r="104" spans="1:10" s="7" customFormat="1" ht="12.75" customHeight="1">
      <c r="A104" s="25"/>
      <c r="B104" s="31"/>
      <c r="C104" s="27"/>
      <c r="D104" s="27"/>
      <c r="E104" s="203" t="s">
        <v>42</v>
      </c>
      <c r="F104" s="203"/>
      <c r="G104" s="203"/>
      <c r="H104" s="30">
        <f>H76</f>
        <v>41080</v>
      </c>
      <c r="I104" s="36">
        <f>I76</f>
        <v>13786.7</v>
      </c>
      <c r="J104" s="30">
        <f>J76</f>
        <v>54866.7</v>
      </c>
    </row>
    <row r="105" spans="1:10" ht="12.75" customHeight="1">
      <c r="A105" s="8"/>
      <c r="B105" s="13"/>
      <c r="C105" s="16"/>
      <c r="D105" s="16"/>
      <c r="E105" s="203" t="s">
        <v>16</v>
      </c>
      <c r="F105" s="203"/>
      <c r="G105" s="203"/>
      <c r="H105" s="35">
        <f>H102-H103-H104</f>
        <v>45595.3</v>
      </c>
      <c r="I105" s="34">
        <f>I102-I103-I104</f>
        <v>-65874.004</v>
      </c>
      <c r="J105" s="35">
        <f>J102-J103-J104</f>
        <v>-20278.704000000005</v>
      </c>
    </row>
    <row r="106" spans="1:10" ht="12.75" customHeight="1">
      <c r="A106" s="5" t="s">
        <v>19</v>
      </c>
      <c r="B106" s="9"/>
      <c r="C106" s="6"/>
      <c r="D106" s="6"/>
      <c r="E106" s="12"/>
      <c r="F106" s="9"/>
      <c r="G106" s="9"/>
      <c r="H106" s="11"/>
      <c r="I106" s="11"/>
      <c r="J106" s="76"/>
    </row>
    <row r="107" spans="1:10" ht="12.75" customHeight="1">
      <c r="A107" s="194" t="s">
        <v>7</v>
      </c>
      <c r="B107" s="71" t="s">
        <v>80</v>
      </c>
      <c r="C107" s="64"/>
      <c r="D107" s="80"/>
      <c r="E107" s="65">
        <v>5512</v>
      </c>
      <c r="F107" s="65">
        <v>5222</v>
      </c>
      <c r="G107" s="80" t="s">
        <v>83</v>
      </c>
      <c r="H107" s="87">
        <v>0</v>
      </c>
      <c r="I107" s="81">
        <v>5</v>
      </c>
      <c r="J107" s="87">
        <f aca="true" t="shared" si="3" ref="J107:J184">H107+I107</f>
        <v>5</v>
      </c>
    </row>
    <row r="108" spans="1:10" ht="12.75" customHeight="1">
      <c r="A108" s="196"/>
      <c r="B108" s="103" t="s">
        <v>82</v>
      </c>
      <c r="C108" s="89"/>
      <c r="D108" s="90"/>
      <c r="E108" s="91">
        <v>6112</v>
      </c>
      <c r="F108" s="91">
        <v>5901</v>
      </c>
      <c r="G108" s="90" t="s">
        <v>81</v>
      </c>
      <c r="H108" s="86">
        <v>5</v>
      </c>
      <c r="I108" s="93">
        <v>-5</v>
      </c>
      <c r="J108" s="86">
        <f t="shared" si="3"/>
        <v>0</v>
      </c>
    </row>
    <row r="109" spans="1:10" ht="12.75" customHeight="1">
      <c r="A109" s="194" t="s">
        <v>10</v>
      </c>
      <c r="B109" s="95" t="s">
        <v>149</v>
      </c>
      <c r="C109" s="89"/>
      <c r="D109" s="88"/>
      <c r="E109" s="96">
        <v>3639</v>
      </c>
      <c r="F109" s="98">
        <v>5154</v>
      </c>
      <c r="G109" s="94" t="s">
        <v>84</v>
      </c>
      <c r="H109" s="73">
        <v>22</v>
      </c>
      <c r="I109" s="78">
        <v>0.2</v>
      </c>
      <c r="J109" s="74">
        <f t="shared" si="3"/>
        <v>22.2</v>
      </c>
    </row>
    <row r="110" spans="1:10" ht="12.75" customHeight="1">
      <c r="A110" s="195"/>
      <c r="B110" s="95" t="s">
        <v>150</v>
      </c>
      <c r="C110" s="89"/>
      <c r="D110" s="88"/>
      <c r="E110" s="96">
        <v>3639</v>
      </c>
      <c r="F110" s="98">
        <v>5169</v>
      </c>
      <c r="G110" s="94" t="s">
        <v>84</v>
      </c>
      <c r="H110" s="73">
        <v>38</v>
      </c>
      <c r="I110" s="78">
        <v>0.7</v>
      </c>
      <c r="J110" s="74">
        <f t="shared" si="3"/>
        <v>38.7</v>
      </c>
    </row>
    <row r="111" spans="1:10" ht="12.75" customHeight="1">
      <c r="A111" s="196"/>
      <c r="B111" s="95" t="s">
        <v>151</v>
      </c>
      <c r="C111" s="88"/>
      <c r="D111" s="88"/>
      <c r="E111" s="96">
        <v>3639</v>
      </c>
      <c r="F111" s="98">
        <v>5171</v>
      </c>
      <c r="G111" s="94" t="s">
        <v>84</v>
      </c>
      <c r="H111" s="73">
        <v>10</v>
      </c>
      <c r="I111" s="78">
        <v>-0.9</v>
      </c>
      <c r="J111" s="74">
        <f t="shared" si="3"/>
        <v>9.1</v>
      </c>
    </row>
    <row r="112" spans="1:10" ht="12.75" customHeight="1">
      <c r="A112" s="194" t="s">
        <v>27</v>
      </c>
      <c r="B112" s="62" t="s">
        <v>86</v>
      </c>
      <c r="C112" s="55"/>
      <c r="D112" s="55">
        <v>13010</v>
      </c>
      <c r="E112" s="55">
        <v>4339</v>
      </c>
      <c r="F112" s="55">
        <v>5173</v>
      </c>
      <c r="G112" s="94" t="s">
        <v>85</v>
      </c>
      <c r="H112" s="97">
        <v>3</v>
      </c>
      <c r="I112" s="78">
        <v>1</v>
      </c>
      <c r="J112" s="74">
        <f t="shared" si="3"/>
        <v>4</v>
      </c>
    </row>
    <row r="113" spans="1:10" ht="12.75" customHeight="1">
      <c r="A113" s="196"/>
      <c r="B113" s="62" t="s">
        <v>87</v>
      </c>
      <c r="C113" s="55"/>
      <c r="D113" s="55">
        <v>13010</v>
      </c>
      <c r="E113" s="55">
        <v>4339</v>
      </c>
      <c r="F113" s="55">
        <v>5169</v>
      </c>
      <c r="G113" s="94" t="s">
        <v>85</v>
      </c>
      <c r="H113" s="97">
        <v>35</v>
      </c>
      <c r="I113" s="78">
        <v>-1</v>
      </c>
      <c r="J113" s="74">
        <f t="shared" si="3"/>
        <v>34</v>
      </c>
    </row>
    <row r="114" spans="1:10" ht="12.75" customHeight="1">
      <c r="A114" s="195" t="s">
        <v>28</v>
      </c>
      <c r="B114" s="106" t="s">
        <v>88</v>
      </c>
      <c r="C114" s="112"/>
      <c r="D114" s="79"/>
      <c r="E114" s="98">
        <v>6171</v>
      </c>
      <c r="F114" s="98">
        <v>5169</v>
      </c>
      <c r="G114" s="107"/>
      <c r="H114" s="97">
        <v>5276</v>
      </c>
      <c r="I114" s="100">
        <v>-3</v>
      </c>
      <c r="J114" s="73">
        <f t="shared" si="3"/>
        <v>5273</v>
      </c>
    </row>
    <row r="115" spans="1:10" ht="12.75" customHeight="1">
      <c r="A115" s="195"/>
      <c r="B115" s="106" t="s">
        <v>180</v>
      </c>
      <c r="C115" s="112"/>
      <c r="D115" s="79"/>
      <c r="E115" s="98">
        <v>6171</v>
      </c>
      <c r="F115" s="98">
        <v>5166</v>
      </c>
      <c r="G115" s="107"/>
      <c r="H115" s="97">
        <v>200</v>
      </c>
      <c r="I115" s="100">
        <v>82</v>
      </c>
      <c r="J115" s="73">
        <f t="shared" si="3"/>
        <v>282</v>
      </c>
    </row>
    <row r="116" spans="1:10" ht="12.75" customHeight="1">
      <c r="A116" s="195"/>
      <c r="B116" s="106" t="s">
        <v>181</v>
      </c>
      <c r="C116" s="112"/>
      <c r="D116" s="79"/>
      <c r="E116" s="98">
        <v>6171</v>
      </c>
      <c r="F116" s="98">
        <v>5161</v>
      </c>
      <c r="G116" s="107"/>
      <c r="H116" s="97">
        <v>642</v>
      </c>
      <c r="I116" s="100">
        <v>-82</v>
      </c>
      <c r="J116" s="73">
        <f t="shared" si="3"/>
        <v>560</v>
      </c>
    </row>
    <row r="117" spans="1:10" ht="12.75" customHeight="1">
      <c r="A117" s="195"/>
      <c r="B117" s="106" t="s">
        <v>89</v>
      </c>
      <c r="C117" s="112"/>
      <c r="D117" s="79"/>
      <c r="E117" s="98">
        <v>6171</v>
      </c>
      <c r="F117" s="98">
        <v>5152</v>
      </c>
      <c r="G117" s="107"/>
      <c r="H117" s="97">
        <v>950</v>
      </c>
      <c r="I117" s="100">
        <v>200</v>
      </c>
      <c r="J117" s="73">
        <f t="shared" si="3"/>
        <v>1150</v>
      </c>
    </row>
    <row r="118" spans="1:10" ht="12.75" customHeight="1">
      <c r="A118" s="195"/>
      <c r="B118" s="106" t="s">
        <v>90</v>
      </c>
      <c r="C118" s="112"/>
      <c r="D118" s="79"/>
      <c r="E118" s="98">
        <v>6171</v>
      </c>
      <c r="F118" s="98">
        <v>5169</v>
      </c>
      <c r="G118" s="107"/>
      <c r="H118" s="97">
        <v>5273</v>
      </c>
      <c r="I118" s="100">
        <v>-200</v>
      </c>
      <c r="J118" s="73">
        <f t="shared" si="3"/>
        <v>5073</v>
      </c>
    </row>
    <row r="119" spans="1:10" ht="12.75" customHeight="1">
      <c r="A119" s="195"/>
      <c r="B119" s="106" t="s">
        <v>91</v>
      </c>
      <c r="C119" s="112"/>
      <c r="D119" s="79"/>
      <c r="E119" s="98">
        <v>6112</v>
      </c>
      <c r="F119" s="98">
        <v>5194</v>
      </c>
      <c r="G119" s="107"/>
      <c r="H119" s="97">
        <v>80</v>
      </c>
      <c r="I119" s="100">
        <v>50</v>
      </c>
      <c r="J119" s="73">
        <f t="shared" si="3"/>
        <v>130</v>
      </c>
    </row>
    <row r="120" spans="1:10" ht="12.75" customHeight="1">
      <c r="A120" s="195"/>
      <c r="B120" s="106" t="s">
        <v>92</v>
      </c>
      <c r="C120" s="112"/>
      <c r="D120" s="79"/>
      <c r="E120" s="98">
        <v>6112</v>
      </c>
      <c r="F120" s="98">
        <v>5175</v>
      </c>
      <c r="G120" s="107"/>
      <c r="H120" s="97">
        <v>100</v>
      </c>
      <c r="I120" s="100">
        <v>-50</v>
      </c>
      <c r="J120" s="73">
        <f t="shared" si="3"/>
        <v>50</v>
      </c>
    </row>
    <row r="121" spans="1:10" ht="12.75" customHeight="1">
      <c r="A121" s="195"/>
      <c r="B121" s="106" t="s">
        <v>93</v>
      </c>
      <c r="C121" s="112"/>
      <c r="D121" s="79"/>
      <c r="E121" s="98">
        <v>6171</v>
      </c>
      <c r="F121" s="98">
        <v>5163</v>
      </c>
      <c r="G121" s="107"/>
      <c r="H121" s="97">
        <v>900</v>
      </c>
      <c r="I121" s="100">
        <v>30</v>
      </c>
      <c r="J121" s="73">
        <f t="shared" si="3"/>
        <v>930</v>
      </c>
    </row>
    <row r="122" spans="1:10" ht="12.75" customHeight="1">
      <c r="A122" s="196"/>
      <c r="B122" s="106" t="s">
        <v>94</v>
      </c>
      <c r="C122" s="88"/>
      <c r="D122" s="91"/>
      <c r="E122" s="96">
        <v>6171</v>
      </c>
      <c r="F122" s="98">
        <v>5136</v>
      </c>
      <c r="G122" s="94"/>
      <c r="H122" s="74">
        <v>190</v>
      </c>
      <c r="I122" s="101">
        <v>-30</v>
      </c>
      <c r="J122" s="73">
        <f t="shared" si="3"/>
        <v>160</v>
      </c>
    </row>
    <row r="123" spans="1:10" ht="12.75" customHeight="1">
      <c r="A123" s="194" t="s">
        <v>31</v>
      </c>
      <c r="B123" s="95" t="s">
        <v>96</v>
      </c>
      <c r="C123" s="89"/>
      <c r="D123" s="88"/>
      <c r="E123" s="85">
        <v>2223</v>
      </c>
      <c r="F123" s="85">
        <v>5365</v>
      </c>
      <c r="G123" s="94" t="s">
        <v>95</v>
      </c>
      <c r="H123" s="99">
        <v>1</v>
      </c>
      <c r="I123" s="100">
        <v>0.1</v>
      </c>
      <c r="J123" s="159">
        <f t="shared" si="3"/>
        <v>1.1</v>
      </c>
    </row>
    <row r="124" spans="1:10" ht="12.75" customHeight="1">
      <c r="A124" s="195"/>
      <c r="B124" s="95" t="s">
        <v>97</v>
      </c>
      <c r="C124" s="89"/>
      <c r="D124" s="88"/>
      <c r="E124" s="85">
        <v>2223</v>
      </c>
      <c r="F124" s="85">
        <v>5169</v>
      </c>
      <c r="G124" s="94" t="s">
        <v>95</v>
      </c>
      <c r="H124" s="99">
        <v>30</v>
      </c>
      <c r="I124" s="100">
        <v>-0.1</v>
      </c>
      <c r="J124" s="159">
        <f t="shared" si="3"/>
        <v>29.9</v>
      </c>
    </row>
    <row r="125" spans="1:10" ht="12.75" customHeight="1">
      <c r="A125" s="195"/>
      <c r="B125" s="95" t="s">
        <v>99</v>
      </c>
      <c r="C125" s="89"/>
      <c r="D125" s="88"/>
      <c r="E125" s="85">
        <v>2223</v>
      </c>
      <c r="F125" s="85">
        <v>5139</v>
      </c>
      <c r="G125" s="94" t="s">
        <v>98</v>
      </c>
      <c r="H125" s="99">
        <v>5</v>
      </c>
      <c r="I125" s="100">
        <v>0.1</v>
      </c>
      <c r="J125" s="159">
        <f t="shared" si="3"/>
        <v>5.1</v>
      </c>
    </row>
    <row r="126" spans="1:10" ht="12.75" customHeight="1">
      <c r="A126" s="195"/>
      <c r="B126" s="95" t="s">
        <v>100</v>
      </c>
      <c r="C126" s="89"/>
      <c r="D126" s="88"/>
      <c r="E126" s="85">
        <v>2223</v>
      </c>
      <c r="F126" s="85">
        <v>5175</v>
      </c>
      <c r="G126" s="94" t="s">
        <v>98</v>
      </c>
      <c r="H126" s="99">
        <v>5</v>
      </c>
      <c r="I126" s="100">
        <v>-0.1</v>
      </c>
      <c r="J126" s="159">
        <f t="shared" si="3"/>
        <v>4.9</v>
      </c>
    </row>
    <row r="127" spans="1:10" ht="12.75" customHeight="1">
      <c r="A127" s="195"/>
      <c r="B127" s="84" t="s">
        <v>102</v>
      </c>
      <c r="C127" s="64" t="s">
        <v>41</v>
      </c>
      <c r="D127" s="108"/>
      <c r="E127" s="118">
        <v>2223</v>
      </c>
      <c r="F127" s="118">
        <v>5365</v>
      </c>
      <c r="G127" s="82" t="s">
        <v>101</v>
      </c>
      <c r="H127" s="119">
        <v>0</v>
      </c>
      <c r="I127" s="120">
        <v>0.1</v>
      </c>
      <c r="J127" s="121">
        <f t="shared" si="3"/>
        <v>0.1</v>
      </c>
    </row>
    <row r="128" spans="1:10" ht="12.75" customHeight="1">
      <c r="A128" s="195"/>
      <c r="B128" s="95" t="s">
        <v>103</v>
      </c>
      <c r="C128" s="89"/>
      <c r="D128" s="88"/>
      <c r="E128" s="85">
        <v>2223</v>
      </c>
      <c r="F128" s="85">
        <v>5175</v>
      </c>
      <c r="G128" s="94" t="s">
        <v>101</v>
      </c>
      <c r="H128" s="99">
        <v>2</v>
      </c>
      <c r="I128" s="100">
        <v>-0.1</v>
      </c>
      <c r="J128" s="159">
        <f t="shared" si="3"/>
        <v>1.9</v>
      </c>
    </row>
    <row r="129" spans="1:10" ht="12.75" customHeight="1">
      <c r="A129" s="195"/>
      <c r="B129" s="95" t="s">
        <v>107</v>
      </c>
      <c r="C129" s="89"/>
      <c r="D129" s="88"/>
      <c r="E129" s="85">
        <v>2223</v>
      </c>
      <c r="F129" s="85">
        <v>5169</v>
      </c>
      <c r="G129" s="94" t="s">
        <v>104</v>
      </c>
      <c r="H129" s="99">
        <v>5</v>
      </c>
      <c r="I129" s="100">
        <v>2</v>
      </c>
      <c r="J129" s="159">
        <f t="shared" si="3"/>
        <v>7</v>
      </c>
    </row>
    <row r="130" spans="1:10" ht="12.75" customHeight="1">
      <c r="A130" s="195"/>
      <c r="B130" s="95" t="s">
        <v>106</v>
      </c>
      <c r="C130" s="89"/>
      <c r="D130" s="88"/>
      <c r="E130" s="85">
        <v>2223</v>
      </c>
      <c r="F130" s="85">
        <v>5175</v>
      </c>
      <c r="G130" s="94" t="s">
        <v>104</v>
      </c>
      <c r="H130" s="99">
        <v>2</v>
      </c>
      <c r="I130" s="100">
        <v>-2</v>
      </c>
      <c r="J130" s="159">
        <f t="shared" si="3"/>
        <v>0</v>
      </c>
    </row>
    <row r="131" spans="1:10" ht="12.75" customHeight="1">
      <c r="A131" s="195"/>
      <c r="B131" s="95" t="s">
        <v>108</v>
      </c>
      <c r="C131" s="89"/>
      <c r="D131" s="88"/>
      <c r="E131" s="85">
        <v>2223</v>
      </c>
      <c r="F131" s="85">
        <v>5494</v>
      </c>
      <c r="G131" s="94" t="s">
        <v>104</v>
      </c>
      <c r="H131" s="99">
        <v>8</v>
      </c>
      <c r="I131" s="100">
        <v>55</v>
      </c>
      <c r="J131" s="159">
        <f t="shared" si="3"/>
        <v>63</v>
      </c>
    </row>
    <row r="132" spans="1:10" ht="12.75" customHeight="1">
      <c r="A132" s="195"/>
      <c r="B132" s="95" t="s">
        <v>109</v>
      </c>
      <c r="C132" s="89"/>
      <c r="D132" s="88"/>
      <c r="E132" s="85">
        <v>2223</v>
      </c>
      <c r="F132" s="85">
        <v>5494</v>
      </c>
      <c r="G132" s="94" t="s">
        <v>104</v>
      </c>
      <c r="H132" s="99">
        <v>5</v>
      </c>
      <c r="I132" s="100">
        <v>15</v>
      </c>
      <c r="J132" s="159">
        <f t="shared" si="3"/>
        <v>20</v>
      </c>
    </row>
    <row r="133" spans="1:10" ht="12.75" customHeight="1">
      <c r="A133" s="195"/>
      <c r="B133" s="95" t="s">
        <v>110</v>
      </c>
      <c r="C133" s="89"/>
      <c r="D133" s="88"/>
      <c r="E133" s="85">
        <v>2223</v>
      </c>
      <c r="F133" s="85">
        <v>5169</v>
      </c>
      <c r="G133" s="94" t="s">
        <v>98</v>
      </c>
      <c r="H133" s="99">
        <v>85</v>
      </c>
      <c r="I133" s="100">
        <v>-15</v>
      </c>
      <c r="J133" s="159">
        <f t="shared" si="3"/>
        <v>70</v>
      </c>
    </row>
    <row r="134" spans="1:10" ht="12.75" customHeight="1">
      <c r="A134" s="195"/>
      <c r="B134" s="95" t="s">
        <v>111</v>
      </c>
      <c r="C134" s="89"/>
      <c r="D134" s="88"/>
      <c r="E134" s="85">
        <v>2223</v>
      </c>
      <c r="F134" s="85">
        <v>5194</v>
      </c>
      <c r="G134" s="94" t="s">
        <v>98</v>
      </c>
      <c r="H134" s="99">
        <v>10</v>
      </c>
      <c r="I134" s="100">
        <v>-10</v>
      </c>
      <c r="J134" s="159">
        <f t="shared" si="3"/>
        <v>0</v>
      </c>
    </row>
    <row r="135" spans="1:10" ht="12.75" customHeight="1">
      <c r="A135" s="195"/>
      <c r="B135" s="95" t="s">
        <v>113</v>
      </c>
      <c r="C135" s="89"/>
      <c r="D135" s="88"/>
      <c r="E135" s="85">
        <v>2223</v>
      </c>
      <c r="F135" s="85">
        <v>5169</v>
      </c>
      <c r="G135" s="94" t="s">
        <v>101</v>
      </c>
      <c r="H135" s="99">
        <v>25</v>
      </c>
      <c r="I135" s="100">
        <v>-9</v>
      </c>
      <c r="J135" s="159">
        <f t="shared" si="3"/>
        <v>16</v>
      </c>
    </row>
    <row r="136" spans="1:10" ht="12.75" customHeight="1">
      <c r="A136" s="195"/>
      <c r="B136" s="95" t="s">
        <v>112</v>
      </c>
      <c r="C136" s="89"/>
      <c r="D136" s="88"/>
      <c r="E136" s="85">
        <v>2223</v>
      </c>
      <c r="F136" s="85">
        <v>5194</v>
      </c>
      <c r="G136" s="94" t="s">
        <v>101</v>
      </c>
      <c r="H136" s="99">
        <v>25</v>
      </c>
      <c r="I136" s="100">
        <v>-9</v>
      </c>
      <c r="J136" s="159">
        <f t="shared" si="3"/>
        <v>16</v>
      </c>
    </row>
    <row r="137" spans="1:10" ht="12.75" customHeight="1">
      <c r="A137" s="196"/>
      <c r="B137" s="95" t="s">
        <v>114</v>
      </c>
      <c r="C137" s="89"/>
      <c r="D137" s="88"/>
      <c r="E137" s="85">
        <v>2223</v>
      </c>
      <c r="F137" s="85">
        <v>5138</v>
      </c>
      <c r="G137" s="94"/>
      <c r="H137" s="99">
        <v>27</v>
      </c>
      <c r="I137" s="100">
        <v>-27</v>
      </c>
      <c r="J137" s="102">
        <f t="shared" si="3"/>
        <v>0</v>
      </c>
    </row>
    <row r="138" spans="1:10" ht="12.75" customHeight="1">
      <c r="A138" s="194" t="s">
        <v>35</v>
      </c>
      <c r="B138" s="84" t="s">
        <v>116</v>
      </c>
      <c r="C138" s="64" t="s">
        <v>41</v>
      </c>
      <c r="D138" s="108"/>
      <c r="E138" s="118">
        <v>6171</v>
      </c>
      <c r="F138" s="118">
        <v>5139</v>
      </c>
      <c r="G138" s="82" t="s">
        <v>115</v>
      </c>
      <c r="H138" s="119">
        <v>0</v>
      </c>
      <c r="I138" s="110">
        <v>10</v>
      </c>
      <c r="J138" s="109">
        <f t="shared" si="3"/>
        <v>10</v>
      </c>
    </row>
    <row r="139" spans="1:10" ht="12.75" customHeight="1">
      <c r="A139" s="196"/>
      <c r="B139" s="103" t="s">
        <v>117</v>
      </c>
      <c r="C139" s="88"/>
      <c r="D139" s="88"/>
      <c r="E139" s="85">
        <v>6171</v>
      </c>
      <c r="F139" s="85">
        <v>5131</v>
      </c>
      <c r="G139" s="94" t="s">
        <v>115</v>
      </c>
      <c r="H139" s="99">
        <v>100</v>
      </c>
      <c r="I139" s="78">
        <v>-10</v>
      </c>
      <c r="J139" s="73">
        <f t="shared" si="3"/>
        <v>90</v>
      </c>
    </row>
    <row r="140" spans="1:10" ht="12.75" customHeight="1">
      <c r="A140" s="194" t="s">
        <v>45</v>
      </c>
      <c r="B140" s="160" t="s">
        <v>148</v>
      </c>
      <c r="C140" s="88"/>
      <c r="D140" s="88"/>
      <c r="E140" s="162">
        <v>2212</v>
      </c>
      <c r="F140" s="163">
        <v>5169</v>
      </c>
      <c r="G140" s="94" t="s">
        <v>118</v>
      </c>
      <c r="H140" s="99">
        <v>4133</v>
      </c>
      <c r="I140" s="78">
        <v>-300</v>
      </c>
      <c r="J140" s="73">
        <f aca="true" t="shared" si="4" ref="J140:J145">SUM(H140:I140)</f>
        <v>3833</v>
      </c>
    </row>
    <row r="141" spans="1:10" ht="12.75" customHeight="1">
      <c r="A141" s="195"/>
      <c r="B141" s="160" t="s">
        <v>147</v>
      </c>
      <c r="C141" s="88"/>
      <c r="D141" s="88"/>
      <c r="E141" s="162">
        <v>2212</v>
      </c>
      <c r="F141" s="163">
        <v>5169</v>
      </c>
      <c r="G141" s="94" t="s">
        <v>118</v>
      </c>
      <c r="H141" s="99">
        <v>1300</v>
      </c>
      <c r="I141" s="78">
        <v>-350</v>
      </c>
      <c r="J141" s="73">
        <f t="shared" si="4"/>
        <v>950</v>
      </c>
    </row>
    <row r="142" spans="1:10" ht="12.75" customHeight="1">
      <c r="A142" s="195"/>
      <c r="B142" s="160" t="s">
        <v>146</v>
      </c>
      <c r="C142" s="88"/>
      <c r="D142" s="88"/>
      <c r="E142" s="162">
        <v>2212</v>
      </c>
      <c r="F142" s="163">
        <v>5171</v>
      </c>
      <c r="G142" s="94" t="s">
        <v>118</v>
      </c>
      <c r="H142" s="99">
        <v>1066</v>
      </c>
      <c r="I142" s="78">
        <v>-90</v>
      </c>
      <c r="J142" s="73">
        <f t="shared" si="4"/>
        <v>976</v>
      </c>
    </row>
    <row r="143" spans="1:10" ht="12.75" customHeight="1">
      <c r="A143" s="195"/>
      <c r="B143" s="160" t="s">
        <v>145</v>
      </c>
      <c r="C143" s="88"/>
      <c r="D143" s="88"/>
      <c r="E143" s="162">
        <v>2219</v>
      </c>
      <c r="F143" s="163">
        <v>5169</v>
      </c>
      <c r="G143" s="94" t="s">
        <v>118</v>
      </c>
      <c r="H143" s="99">
        <v>1256</v>
      </c>
      <c r="I143" s="78">
        <v>-570</v>
      </c>
      <c r="J143" s="73">
        <f t="shared" si="4"/>
        <v>686</v>
      </c>
    </row>
    <row r="144" spans="1:10" ht="12.75" customHeight="1">
      <c r="A144" s="195"/>
      <c r="B144" s="160" t="s">
        <v>144</v>
      </c>
      <c r="C144" s="88"/>
      <c r="D144" s="88"/>
      <c r="E144" s="162">
        <v>2219</v>
      </c>
      <c r="F144" s="163">
        <v>5171</v>
      </c>
      <c r="G144" s="94" t="s">
        <v>118</v>
      </c>
      <c r="H144" s="99">
        <v>1056</v>
      </c>
      <c r="I144" s="78">
        <v>-300</v>
      </c>
      <c r="J144" s="73">
        <f t="shared" si="4"/>
        <v>756</v>
      </c>
    </row>
    <row r="145" spans="1:10" ht="12.75" customHeight="1">
      <c r="A145" s="195"/>
      <c r="B145" s="160" t="s">
        <v>143</v>
      </c>
      <c r="C145" s="88"/>
      <c r="D145" s="88"/>
      <c r="E145" s="162">
        <v>2229</v>
      </c>
      <c r="F145" s="163">
        <v>5171</v>
      </c>
      <c r="G145" s="94" t="s">
        <v>118</v>
      </c>
      <c r="H145" s="99">
        <v>499</v>
      </c>
      <c r="I145" s="78">
        <v>270</v>
      </c>
      <c r="J145" s="73">
        <f t="shared" si="4"/>
        <v>769</v>
      </c>
    </row>
    <row r="146" spans="1:10" ht="12.75" customHeight="1">
      <c r="A146" s="195"/>
      <c r="B146" s="160" t="s">
        <v>142</v>
      </c>
      <c r="C146" s="88"/>
      <c r="D146" s="88"/>
      <c r="E146" s="162">
        <v>2341</v>
      </c>
      <c r="F146" s="163">
        <v>5171</v>
      </c>
      <c r="G146" s="94" t="s">
        <v>118</v>
      </c>
      <c r="H146" s="99">
        <v>212</v>
      </c>
      <c r="I146" s="78">
        <v>60</v>
      </c>
      <c r="J146" s="73">
        <f aca="true" t="shared" si="5" ref="J146:J159">SUM(H146:I146)</f>
        <v>272</v>
      </c>
    </row>
    <row r="147" spans="1:10" ht="12.75" customHeight="1">
      <c r="A147" s="195"/>
      <c r="B147" s="160" t="s">
        <v>141</v>
      </c>
      <c r="C147" s="88"/>
      <c r="D147" s="88"/>
      <c r="E147" s="162">
        <v>3421</v>
      </c>
      <c r="F147" s="163">
        <v>5171</v>
      </c>
      <c r="G147" s="94" t="s">
        <v>118</v>
      </c>
      <c r="H147" s="99">
        <v>587</v>
      </c>
      <c r="I147" s="78">
        <v>20</v>
      </c>
      <c r="J147" s="73">
        <f t="shared" si="5"/>
        <v>607</v>
      </c>
    </row>
    <row r="148" spans="1:10" ht="12.75" customHeight="1">
      <c r="A148" s="195"/>
      <c r="B148" s="160" t="s">
        <v>140</v>
      </c>
      <c r="C148" s="88"/>
      <c r="D148" s="88"/>
      <c r="E148" s="162">
        <v>3631</v>
      </c>
      <c r="F148" s="163">
        <v>5154</v>
      </c>
      <c r="G148" s="94" t="s">
        <v>118</v>
      </c>
      <c r="H148" s="99">
        <v>2200</v>
      </c>
      <c r="I148" s="78">
        <v>-150</v>
      </c>
      <c r="J148" s="73">
        <f t="shared" si="5"/>
        <v>2050</v>
      </c>
    </row>
    <row r="149" spans="1:10" ht="12.75" customHeight="1">
      <c r="A149" s="195"/>
      <c r="B149" s="160" t="s">
        <v>139</v>
      </c>
      <c r="C149" s="88"/>
      <c r="D149" s="88"/>
      <c r="E149" s="162">
        <v>3631</v>
      </c>
      <c r="F149" s="163">
        <v>5169</v>
      </c>
      <c r="G149" s="94" t="s">
        <v>118</v>
      </c>
      <c r="H149" s="99">
        <v>169</v>
      </c>
      <c r="I149" s="78">
        <v>350</v>
      </c>
      <c r="J149" s="73">
        <f t="shared" si="5"/>
        <v>519</v>
      </c>
    </row>
    <row r="150" spans="1:10" ht="12.75" customHeight="1">
      <c r="A150" s="195"/>
      <c r="B150" s="160" t="s">
        <v>138</v>
      </c>
      <c r="C150" s="88"/>
      <c r="D150" s="88"/>
      <c r="E150" s="162">
        <v>3631</v>
      </c>
      <c r="F150" s="163">
        <v>5171</v>
      </c>
      <c r="G150" s="94" t="s">
        <v>118</v>
      </c>
      <c r="H150" s="99">
        <v>1644</v>
      </c>
      <c r="I150" s="78">
        <v>-400</v>
      </c>
      <c r="J150" s="73">
        <f t="shared" si="5"/>
        <v>1244</v>
      </c>
    </row>
    <row r="151" spans="1:10" ht="12.75" customHeight="1">
      <c r="A151" s="195"/>
      <c r="B151" s="160" t="s">
        <v>137</v>
      </c>
      <c r="C151" s="88"/>
      <c r="D151" s="88"/>
      <c r="E151" s="162">
        <v>3632</v>
      </c>
      <c r="F151" s="163">
        <v>5171</v>
      </c>
      <c r="G151" s="94" t="s">
        <v>118</v>
      </c>
      <c r="H151" s="99">
        <v>61</v>
      </c>
      <c r="I151" s="78">
        <v>70</v>
      </c>
      <c r="J151" s="73">
        <f t="shared" si="5"/>
        <v>131</v>
      </c>
    </row>
    <row r="152" spans="1:10" ht="12.75" customHeight="1">
      <c r="A152" s="195"/>
      <c r="B152" s="161" t="s">
        <v>136</v>
      </c>
      <c r="C152" s="88"/>
      <c r="D152" s="88"/>
      <c r="E152" s="162">
        <v>3639</v>
      </c>
      <c r="F152" s="163">
        <v>5169</v>
      </c>
      <c r="G152" s="94" t="s">
        <v>118</v>
      </c>
      <c r="H152" s="99">
        <v>84</v>
      </c>
      <c r="I152" s="78">
        <v>20</v>
      </c>
      <c r="J152" s="73">
        <f t="shared" si="5"/>
        <v>104</v>
      </c>
    </row>
    <row r="153" spans="1:10" ht="12.75" customHeight="1">
      <c r="A153" s="195"/>
      <c r="B153" s="160" t="s">
        <v>135</v>
      </c>
      <c r="C153" s="61"/>
      <c r="D153" s="55"/>
      <c r="E153" s="162">
        <v>3721</v>
      </c>
      <c r="F153" s="163">
        <v>5169</v>
      </c>
      <c r="G153" s="94" t="s">
        <v>118</v>
      </c>
      <c r="H153" s="99">
        <v>380</v>
      </c>
      <c r="I153" s="78">
        <v>180</v>
      </c>
      <c r="J153" s="73">
        <f t="shared" si="5"/>
        <v>560</v>
      </c>
    </row>
    <row r="154" spans="1:10" ht="12.75" customHeight="1">
      <c r="A154" s="195"/>
      <c r="B154" s="160" t="s">
        <v>134</v>
      </c>
      <c r="C154" s="61"/>
      <c r="D154" s="55"/>
      <c r="E154" s="162">
        <v>3722</v>
      </c>
      <c r="F154" s="163">
        <v>5169</v>
      </c>
      <c r="G154" s="94" t="s">
        <v>118</v>
      </c>
      <c r="H154" s="99">
        <v>3018</v>
      </c>
      <c r="I154" s="78">
        <v>-40</v>
      </c>
      <c r="J154" s="73">
        <f t="shared" si="5"/>
        <v>2978</v>
      </c>
    </row>
    <row r="155" spans="1:10" ht="12.75" customHeight="1">
      <c r="A155" s="195"/>
      <c r="B155" s="160" t="s">
        <v>133</v>
      </c>
      <c r="C155" s="61"/>
      <c r="D155" s="55"/>
      <c r="E155" s="162">
        <v>3722</v>
      </c>
      <c r="F155" s="163">
        <v>5169</v>
      </c>
      <c r="G155" s="94" t="s">
        <v>118</v>
      </c>
      <c r="H155" s="99">
        <v>1183</v>
      </c>
      <c r="I155" s="78">
        <v>130</v>
      </c>
      <c r="J155" s="73">
        <f t="shared" si="5"/>
        <v>1313</v>
      </c>
    </row>
    <row r="156" spans="1:10" ht="12.75" customHeight="1">
      <c r="A156" s="195"/>
      <c r="B156" s="160" t="s">
        <v>132</v>
      </c>
      <c r="C156" s="61"/>
      <c r="D156" s="55"/>
      <c r="E156" s="162">
        <v>3725</v>
      </c>
      <c r="F156" s="163">
        <v>5169</v>
      </c>
      <c r="G156" s="94" t="s">
        <v>118</v>
      </c>
      <c r="H156" s="99">
        <v>1898</v>
      </c>
      <c r="I156" s="78">
        <v>-80</v>
      </c>
      <c r="J156" s="73">
        <f t="shared" si="5"/>
        <v>1818</v>
      </c>
    </row>
    <row r="157" spans="1:10" ht="12.75" customHeight="1">
      <c r="A157" s="195"/>
      <c r="B157" s="160" t="s">
        <v>131</v>
      </c>
      <c r="C157" s="61"/>
      <c r="D157" s="55"/>
      <c r="E157" s="162">
        <v>3722</v>
      </c>
      <c r="F157" s="163">
        <v>5169</v>
      </c>
      <c r="G157" s="94" t="s">
        <v>118</v>
      </c>
      <c r="H157" s="99">
        <v>47</v>
      </c>
      <c r="I157" s="78">
        <v>50</v>
      </c>
      <c r="J157" s="73">
        <f t="shared" si="5"/>
        <v>97</v>
      </c>
    </row>
    <row r="158" spans="1:10" ht="12.75" customHeight="1">
      <c r="A158" s="195"/>
      <c r="B158" s="160" t="s">
        <v>130</v>
      </c>
      <c r="C158" s="62"/>
      <c r="D158" s="55"/>
      <c r="E158" s="162">
        <v>3722</v>
      </c>
      <c r="F158" s="163">
        <v>5169</v>
      </c>
      <c r="G158" s="94" t="s">
        <v>118</v>
      </c>
      <c r="H158" s="99">
        <v>259</v>
      </c>
      <c r="I158" s="78">
        <v>-120</v>
      </c>
      <c r="J158" s="73">
        <f t="shared" si="5"/>
        <v>139</v>
      </c>
    </row>
    <row r="159" spans="1:10" ht="12.75" customHeight="1">
      <c r="A159" s="195"/>
      <c r="B159" s="160" t="s">
        <v>129</v>
      </c>
      <c r="C159" s="62"/>
      <c r="D159" s="55"/>
      <c r="E159" s="162">
        <v>3722</v>
      </c>
      <c r="F159" s="163">
        <v>5169</v>
      </c>
      <c r="G159" s="94" t="s">
        <v>118</v>
      </c>
      <c r="H159" s="99">
        <v>3072</v>
      </c>
      <c r="I159" s="78">
        <v>170</v>
      </c>
      <c r="J159" s="73">
        <f t="shared" si="5"/>
        <v>3242</v>
      </c>
    </row>
    <row r="160" spans="1:10" ht="12.75" customHeight="1">
      <c r="A160" s="195"/>
      <c r="B160" s="160" t="s">
        <v>119</v>
      </c>
      <c r="C160" s="62"/>
      <c r="D160" s="55"/>
      <c r="E160" s="162">
        <v>3725</v>
      </c>
      <c r="F160" s="163">
        <v>5169</v>
      </c>
      <c r="G160" s="94" t="s">
        <v>118</v>
      </c>
      <c r="H160" s="99">
        <v>1001</v>
      </c>
      <c r="I160" s="78">
        <v>-160</v>
      </c>
      <c r="J160" s="73">
        <f aca="true" t="shared" si="6" ref="J160:J169">SUM(H160:I160)</f>
        <v>841</v>
      </c>
    </row>
    <row r="161" spans="1:10" ht="12.75" customHeight="1">
      <c r="A161" s="195"/>
      <c r="B161" s="160" t="s">
        <v>120</v>
      </c>
      <c r="C161" s="62"/>
      <c r="D161" s="55"/>
      <c r="E161" s="162">
        <v>3725</v>
      </c>
      <c r="F161" s="163">
        <v>5169</v>
      </c>
      <c r="G161" s="94" t="s">
        <v>118</v>
      </c>
      <c r="H161" s="99">
        <v>230</v>
      </c>
      <c r="I161" s="78">
        <v>40</v>
      </c>
      <c r="J161" s="73">
        <f t="shared" si="6"/>
        <v>270</v>
      </c>
    </row>
    <row r="162" spans="1:10" ht="12.75" customHeight="1">
      <c r="A162" s="195"/>
      <c r="B162" s="160" t="s">
        <v>121</v>
      </c>
      <c r="C162" s="62"/>
      <c r="D162" s="55"/>
      <c r="E162" s="162">
        <v>3725</v>
      </c>
      <c r="F162" s="163">
        <v>5169</v>
      </c>
      <c r="G162" s="94" t="s">
        <v>118</v>
      </c>
      <c r="H162" s="99">
        <v>218</v>
      </c>
      <c r="I162" s="78">
        <v>180</v>
      </c>
      <c r="J162" s="73">
        <f t="shared" si="6"/>
        <v>398</v>
      </c>
    </row>
    <row r="163" spans="1:10" ht="12.75" customHeight="1">
      <c r="A163" s="195"/>
      <c r="B163" s="160" t="s">
        <v>122</v>
      </c>
      <c r="C163" s="62"/>
      <c r="D163" s="55"/>
      <c r="E163" s="162">
        <v>3725</v>
      </c>
      <c r="F163" s="163">
        <v>5169</v>
      </c>
      <c r="G163" s="94" t="s">
        <v>118</v>
      </c>
      <c r="H163" s="99">
        <v>73</v>
      </c>
      <c r="I163" s="78">
        <v>-20</v>
      </c>
      <c r="J163" s="73">
        <f t="shared" si="6"/>
        <v>53</v>
      </c>
    </row>
    <row r="164" spans="1:10" ht="12.75" customHeight="1">
      <c r="A164" s="195"/>
      <c r="B164" s="160" t="s">
        <v>123</v>
      </c>
      <c r="C164" s="62"/>
      <c r="D164" s="55"/>
      <c r="E164" s="162">
        <v>3725</v>
      </c>
      <c r="F164" s="163">
        <v>5171</v>
      </c>
      <c r="G164" s="94" t="s">
        <v>118</v>
      </c>
      <c r="H164" s="99">
        <v>100</v>
      </c>
      <c r="I164" s="78">
        <v>20</v>
      </c>
      <c r="J164" s="73">
        <f t="shared" si="6"/>
        <v>120</v>
      </c>
    </row>
    <row r="165" spans="1:10" ht="12.75" customHeight="1">
      <c r="A165" s="195"/>
      <c r="B165" s="160" t="s">
        <v>128</v>
      </c>
      <c r="C165" s="62"/>
      <c r="D165" s="55"/>
      <c r="E165" s="162">
        <v>3745</v>
      </c>
      <c r="F165" s="163">
        <v>5171</v>
      </c>
      <c r="G165" s="94" t="s">
        <v>118</v>
      </c>
      <c r="H165" s="99">
        <v>1006</v>
      </c>
      <c r="I165" s="78">
        <v>180</v>
      </c>
      <c r="J165" s="73">
        <f t="shared" si="6"/>
        <v>1186</v>
      </c>
    </row>
    <row r="166" spans="1:10" ht="12.75" customHeight="1">
      <c r="A166" s="195"/>
      <c r="B166" s="160" t="s">
        <v>127</v>
      </c>
      <c r="C166" s="62"/>
      <c r="D166" s="55"/>
      <c r="E166" s="162">
        <v>3745</v>
      </c>
      <c r="F166" s="163">
        <v>5171</v>
      </c>
      <c r="G166" s="94" t="s">
        <v>118</v>
      </c>
      <c r="H166" s="99">
        <v>2482</v>
      </c>
      <c r="I166" s="78">
        <v>250</v>
      </c>
      <c r="J166" s="73">
        <f t="shared" si="6"/>
        <v>2732</v>
      </c>
    </row>
    <row r="167" spans="1:10" ht="12.75" customHeight="1">
      <c r="A167" s="195"/>
      <c r="B167" s="160" t="s">
        <v>126</v>
      </c>
      <c r="C167" s="62"/>
      <c r="D167" s="55"/>
      <c r="E167" s="162">
        <v>3745</v>
      </c>
      <c r="F167" s="163">
        <v>5171</v>
      </c>
      <c r="G167" s="94" t="s">
        <v>118</v>
      </c>
      <c r="H167" s="99">
        <v>1154</v>
      </c>
      <c r="I167" s="78">
        <v>240</v>
      </c>
      <c r="J167" s="73">
        <f t="shared" si="6"/>
        <v>1394</v>
      </c>
    </row>
    <row r="168" spans="1:10" ht="12.75" customHeight="1">
      <c r="A168" s="195"/>
      <c r="B168" s="160" t="s">
        <v>125</v>
      </c>
      <c r="C168" s="62"/>
      <c r="D168" s="55"/>
      <c r="E168" s="162">
        <v>3745</v>
      </c>
      <c r="F168" s="163">
        <v>5139</v>
      </c>
      <c r="G168" s="94" t="s">
        <v>118</v>
      </c>
      <c r="H168" s="99">
        <v>244</v>
      </c>
      <c r="I168" s="78">
        <v>100</v>
      </c>
      <c r="J168" s="73">
        <f t="shared" si="6"/>
        <v>344</v>
      </c>
    </row>
    <row r="169" spans="1:10" ht="12.75" customHeight="1">
      <c r="A169" s="196"/>
      <c r="B169" s="160" t="s">
        <v>124</v>
      </c>
      <c r="C169" s="62"/>
      <c r="D169" s="55"/>
      <c r="E169" s="162">
        <v>3745</v>
      </c>
      <c r="F169" s="163">
        <v>5139</v>
      </c>
      <c r="G169" s="94" t="s">
        <v>118</v>
      </c>
      <c r="H169" s="99">
        <v>100</v>
      </c>
      <c r="I169" s="78">
        <v>250</v>
      </c>
      <c r="J169" s="73">
        <f t="shared" si="6"/>
        <v>350</v>
      </c>
    </row>
    <row r="170" spans="1:10" ht="12.75" customHeight="1">
      <c r="A170" s="197" t="s">
        <v>46</v>
      </c>
      <c r="B170" s="62" t="s">
        <v>183</v>
      </c>
      <c r="C170" s="62"/>
      <c r="D170" s="55"/>
      <c r="E170" s="55">
        <v>5311</v>
      </c>
      <c r="F170" s="55">
        <v>5192</v>
      </c>
      <c r="G170" s="70" t="s">
        <v>182</v>
      </c>
      <c r="H170" s="19">
        <v>82</v>
      </c>
      <c r="I170" s="20">
        <v>45</v>
      </c>
      <c r="J170" s="62">
        <f t="shared" si="3"/>
        <v>127</v>
      </c>
    </row>
    <row r="171" spans="1:10" ht="12.75" customHeight="1">
      <c r="A171" s="204"/>
      <c r="B171" s="62" t="s">
        <v>184</v>
      </c>
      <c r="C171" s="62"/>
      <c r="D171" s="55"/>
      <c r="E171" s="55">
        <v>5311</v>
      </c>
      <c r="F171" s="55">
        <v>5011</v>
      </c>
      <c r="G171" s="70" t="s">
        <v>182</v>
      </c>
      <c r="H171" s="99">
        <v>8895</v>
      </c>
      <c r="I171" s="20">
        <v>-45</v>
      </c>
      <c r="J171" s="99">
        <f t="shared" si="3"/>
        <v>8850</v>
      </c>
    </row>
    <row r="172" spans="1:10" ht="12.75" customHeight="1">
      <c r="A172" s="204"/>
      <c r="B172" s="62" t="s">
        <v>185</v>
      </c>
      <c r="C172" s="62"/>
      <c r="D172" s="55"/>
      <c r="E172" s="55">
        <v>5311</v>
      </c>
      <c r="F172" s="55">
        <v>5424</v>
      </c>
      <c r="G172" s="70" t="s">
        <v>182</v>
      </c>
      <c r="H172" s="19">
        <v>45</v>
      </c>
      <c r="I172" s="20">
        <v>5</v>
      </c>
      <c r="J172" s="99">
        <f t="shared" si="3"/>
        <v>50</v>
      </c>
    </row>
    <row r="173" spans="1:10" ht="12.75" customHeight="1">
      <c r="A173" s="204"/>
      <c r="B173" s="62" t="s">
        <v>186</v>
      </c>
      <c r="C173" s="62"/>
      <c r="D173" s="55"/>
      <c r="E173" s="55">
        <v>5311</v>
      </c>
      <c r="F173" s="55">
        <v>5031</v>
      </c>
      <c r="G173" s="70" t="s">
        <v>182</v>
      </c>
      <c r="H173" s="19">
        <v>2232</v>
      </c>
      <c r="I173" s="20">
        <v>-5</v>
      </c>
      <c r="J173" s="99">
        <f t="shared" si="3"/>
        <v>2227</v>
      </c>
    </row>
    <row r="174" spans="1:10" ht="12.75" customHeight="1">
      <c r="A174" s="204"/>
      <c r="B174" s="62" t="s">
        <v>226</v>
      </c>
      <c r="C174" s="62"/>
      <c r="D174" s="55"/>
      <c r="E174" s="55">
        <v>5311</v>
      </c>
      <c r="F174" s="55">
        <v>5154</v>
      </c>
      <c r="G174" s="70" t="s">
        <v>182</v>
      </c>
      <c r="H174" s="19">
        <v>12</v>
      </c>
      <c r="I174" s="20">
        <v>1</v>
      </c>
      <c r="J174" s="99">
        <f t="shared" si="3"/>
        <v>13</v>
      </c>
    </row>
    <row r="175" spans="1:10" ht="12.75" customHeight="1">
      <c r="A175" s="198"/>
      <c r="B175" s="62" t="s">
        <v>225</v>
      </c>
      <c r="C175" s="62"/>
      <c r="D175" s="55"/>
      <c r="E175" s="55">
        <v>5311</v>
      </c>
      <c r="F175" s="55">
        <v>5139</v>
      </c>
      <c r="G175" s="70" t="s">
        <v>182</v>
      </c>
      <c r="H175" s="19">
        <v>5</v>
      </c>
      <c r="I175" s="20">
        <v>-1</v>
      </c>
      <c r="J175" s="99">
        <f t="shared" si="3"/>
        <v>4</v>
      </c>
    </row>
    <row r="176" spans="1:10" ht="12.75" customHeight="1">
      <c r="A176" s="138" t="s">
        <v>208</v>
      </c>
      <c r="B176" s="108" t="s">
        <v>228</v>
      </c>
      <c r="C176" s="64" t="s">
        <v>41</v>
      </c>
      <c r="D176" s="65"/>
      <c r="E176" s="65">
        <v>3419</v>
      </c>
      <c r="F176" s="65">
        <v>5222</v>
      </c>
      <c r="G176" s="80" t="s">
        <v>209</v>
      </c>
      <c r="H176" s="111">
        <v>0</v>
      </c>
      <c r="I176" s="110">
        <v>39</v>
      </c>
      <c r="J176" s="119">
        <f t="shared" si="3"/>
        <v>39</v>
      </c>
    </row>
    <row r="177" spans="1:10" ht="12.75" customHeight="1">
      <c r="A177" s="197" t="s">
        <v>212</v>
      </c>
      <c r="B177" s="88" t="s">
        <v>213</v>
      </c>
      <c r="C177" s="88"/>
      <c r="D177" s="91"/>
      <c r="E177" s="91">
        <v>3429</v>
      </c>
      <c r="F177" s="91">
        <v>5169</v>
      </c>
      <c r="G177" s="90" t="s">
        <v>214</v>
      </c>
      <c r="H177" s="74">
        <v>784</v>
      </c>
      <c r="I177" s="78">
        <v>330</v>
      </c>
      <c r="J177" s="99">
        <f t="shared" si="3"/>
        <v>1114</v>
      </c>
    </row>
    <row r="178" spans="1:10" ht="12.75" customHeight="1">
      <c r="A178" s="204"/>
      <c r="B178" s="88" t="s">
        <v>216</v>
      </c>
      <c r="C178" s="88"/>
      <c r="D178" s="91"/>
      <c r="E178" s="91">
        <v>3412</v>
      </c>
      <c r="F178" s="91">
        <v>5169</v>
      </c>
      <c r="G178" s="90" t="s">
        <v>217</v>
      </c>
      <c r="H178" s="74">
        <v>2881</v>
      </c>
      <c r="I178" s="78">
        <v>-330</v>
      </c>
      <c r="J178" s="99">
        <f t="shared" si="3"/>
        <v>2551</v>
      </c>
    </row>
    <row r="179" spans="1:10" ht="12.75" customHeight="1">
      <c r="A179" s="204"/>
      <c r="B179" s="88" t="s">
        <v>220</v>
      </c>
      <c r="C179" s="88"/>
      <c r="D179" s="91"/>
      <c r="E179" s="91">
        <v>3412</v>
      </c>
      <c r="F179" s="91">
        <v>5169</v>
      </c>
      <c r="G179" s="90" t="s">
        <v>219</v>
      </c>
      <c r="H179" s="74">
        <v>867</v>
      </c>
      <c r="I179" s="78">
        <v>450</v>
      </c>
      <c r="J179" s="99">
        <f t="shared" si="3"/>
        <v>1317</v>
      </c>
    </row>
    <row r="180" spans="1:10" ht="12.75" customHeight="1">
      <c r="A180" s="204"/>
      <c r="B180" s="88" t="s">
        <v>221</v>
      </c>
      <c r="C180" s="88"/>
      <c r="D180" s="91"/>
      <c r="E180" s="91">
        <v>3412</v>
      </c>
      <c r="F180" s="91">
        <v>5169</v>
      </c>
      <c r="G180" s="90" t="s">
        <v>218</v>
      </c>
      <c r="H180" s="74">
        <v>1176</v>
      </c>
      <c r="I180" s="78">
        <v>-450</v>
      </c>
      <c r="J180" s="99">
        <f t="shared" si="3"/>
        <v>726</v>
      </c>
    </row>
    <row r="181" spans="1:10" ht="12.75" customHeight="1">
      <c r="A181" s="204"/>
      <c r="B181" s="88" t="s">
        <v>222</v>
      </c>
      <c r="C181" s="88"/>
      <c r="D181" s="91"/>
      <c r="E181" s="91">
        <v>3412</v>
      </c>
      <c r="F181" s="91">
        <v>5151</v>
      </c>
      <c r="G181" s="90" t="s">
        <v>218</v>
      </c>
      <c r="H181" s="74">
        <v>110</v>
      </c>
      <c r="I181" s="78">
        <v>20</v>
      </c>
      <c r="J181" s="99">
        <f t="shared" si="3"/>
        <v>130</v>
      </c>
    </row>
    <row r="182" spans="1:10" ht="12.75" customHeight="1">
      <c r="A182" s="204"/>
      <c r="B182" s="88" t="s">
        <v>223</v>
      </c>
      <c r="C182" s="88"/>
      <c r="D182" s="91"/>
      <c r="E182" s="91">
        <v>3412</v>
      </c>
      <c r="F182" s="91">
        <v>5169</v>
      </c>
      <c r="G182" s="90" t="s">
        <v>218</v>
      </c>
      <c r="H182" s="74">
        <v>726</v>
      </c>
      <c r="I182" s="78">
        <v>-20</v>
      </c>
      <c r="J182" s="99">
        <f t="shared" si="3"/>
        <v>706</v>
      </c>
    </row>
    <row r="183" spans="1:10" ht="12.75" customHeight="1">
      <c r="A183" s="204"/>
      <c r="B183" s="88" t="s">
        <v>232</v>
      </c>
      <c r="C183" s="88"/>
      <c r="D183" s="91"/>
      <c r="E183" s="91">
        <v>3412</v>
      </c>
      <c r="F183" s="91">
        <v>5137</v>
      </c>
      <c r="G183" s="90" t="s">
        <v>219</v>
      </c>
      <c r="H183" s="74">
        <v>44.1</v>
      </c>
      <c r="I183" s="78">
        <v>100</v>
      </c>
      <c r="J183" s="99">
        <f t="shared" si="3"/>
        <v>144.1</v>
      </c>
    </row>
    <row r="184" spans="1:10" ht="12.75" customHeight="1">
      <c r="A184" s="198"/>
      <c r="B184" s="88" t="s">
        <v>233</v>
      </c>
      <c r="C184" s="88"/>
      <c r="D184" s="91"/>
      <c r="E184" s="91">
        <v>3412</v>
      </c>
      <c r="F184" s="91">
        <v>5152</v>
      </c>
      <c r="G184" s="90" t="s">
        <v>219</v>
      </c>
      <c r="H184" s="74">
        <v>110</v>
      </c>
      <c r="I184" s="78">
        <v>-100</v>
      </c>
      <c r="J184" s="99">
        <f t="shared" si="3"/>
        <v>10</v>
      </c>
    </row>
    <row r="185" spans="1:10" ht="12.75" customHeight="1">
      <c r="A185" s="138" t="s">
        <v>224</v>
      </c>
      <c r="B185" s="103" t="s">
        <v>193</v>
      </c>
      <c r="C185" s="89"/>
      <c r="D185" s="91"/>
      <c r="E185" s="91">
        <v>3113</v>
      </c>
      <c r="F185" s="123">
        <v>5171</v>
      </c>
      <c r="G185" s="90" t="s">
        <v>194</v>
      </c>
      <c r="H185" s="73">
        <v>6270</v>
      </c>
      <c r="I185" s="124">
        <v>500</v>
      </c>
      <c r="J185" s="74">
        <f>H185+I185</f>
        <v>6770</v>
      </c>
    </row>
    <row r="186" spans="1:10" ht="12.75" customHeight="1">
      <c r="A186" s="205" t="s">
        <v>262</v>
      </c>
      <c r="B186" s="182" t="s">
        <v>254</v>
      </c>
      <c r="C186" s="62"/>
      <c r="D186" s="55"/>
      <c r="E186" s="55">
        <v>3612</v>
      </c>
      <c r="F186" s="55">
        <v>5169</v>
      </c>
      <c r="G186" s="183" t="s">
        <v>255</v>
      </c>
      <c r="H186" s="184">
        <v>40</v>
      </c>
      <c r="I186" s="175">
        <v>-40</v>
      </c>
      <c r="J186" s="176">
        <f>SUM(H186:I186)</f>
        <v>0</v>
      </c>
    </row>
    <row r="187" spans="1:10" ht="12.75" customHeight="1">
      <c r="A187" s="205"/>
      <c r="B187" s="182" t="s">
        <v>256</v>
      </c>
      <c r="C187" s="62"/>
      <c r="D187" s="55"/>
      <c r="E187" s="55">
        <v>3639</v>
      </c>
      <c r="F187" s="55">
        <v>5169</v>
      </c>
      <c r="G187" s="183" t="s">
        <v>257</v>
      </c>
      <c r="H187" s="184">
        <v>36</v>
      </c>
      <c r="I187" s="175">
        <v>-36</v>
      </c>
      <c r="J187" s="176">
        <f>SUM(H187:I187)</f>
        <v>0</v>
      </c>
    </row>
    <row r="188" spans="1:10" ht="12.75" customHeight="1">
      <c r="A188" s="205"/>
      <c r="B188" s="182" t="s">
        <v>258</v>
      </c>
      <c r="C188" s="62"/>
      <c r="D188" s="55"/>
      <c r="E188" s="55">
        <v>3513</v>
      </c>
      <c r="F188" s="55">
        <v>5169</v>
      </c>
      <c r="G188" s="183" t="s">
        <v>259</v>
      </c>
      <c r="H188" s="184">
        <v>3000</v>
      </c>
      <c r="I188" s="175">
        <v>-3000</v>
      </c>
      <c r="J188" s="176">
        <f>SUM(H188:I188)</f>
        <v>0</v>
      </c>
    </row>
    <row r="189" spans="1:10" ht="12.75" customHeight="1">
      <c r="A189" s="205"/>
      <c r="B189" s="182" t="s">
        <v>260</v>
      </c>
      <c r="C189" s="62"/>
      <c r="D189" s="55"/>
      <c r="E189" s="55">
        <v>3639</v>
      </c>
      <c r="F189" s="55">
        <v>5362</v>
      </c>
      <c r="G189" s="183" t="s">
        <v>261</v>
      </c>
      <c r="H189" s="184">
        <v>100</v>
      </c>
      <c r="I189" s="175">
        <v>-100</v>
      </c>
      <c r="J189" s="176">
        <f>SUM(H189:I189)</f>
        <v>0</v>
      </c>
    </row>
    <row r="190" spans="1:10" ht="12.75" customHeight="1">
      <c r="A190" s="136" t="s">
        <v>279</v>
      </c>
      <c r="B190" s="108" t="s">
        <v>230</v>
      </c>
      <c r="C190" s="64" t="s">
        <v>41</v>
      </c>
      <c r="D190" s="65"/>
      <c r="E190" s="65">
        <v>2212</v>
      </c>
      <c r="F190" s="167">
        <v>5169</v>
      </c>
      <c r="G190" s="80" t="s">
        <v>201</v>
      </c>
      <c r="H190" s="109">
        <v>0</v>
      </c>
      <c r="I190" s="168">
        <v>31</v>
      </c>
      <c r="J190" s="169">
        <f>H190+I190</f>
        <v>31</v>
      </c>
    </row>
    <row r="191" spans="1:10" ht="12.75" customHeight="1">
      <c r="A191" s="8"/>
      <c r="B191" s="9"/>
      <c r="C191" s="6"/>
      <c r="D191" s="6"/>
      <c r="E191" s="208" t="s">
        <v>37</v>
      </c>
      <c r="F191" s="209"/>
      <c r="G191" s="210"/>
      <c r="H191" s="10">
        <f>SUM(H107:H190)</f>
        <v>72206.1</v>
      </c>
      <c r="I191" s="23">
        <f>SUM(I107:I190)</f>
        <v>-2609</v>
      </c>
      <c r="J191" s="10">
        <f>SUM(J107:J190)</f>
        <v>69597.1</v>
      </c>
    </row>
    <row r="192" spans="1:11" ht="12.75" customHeight="1">
      <c r="A192" s="66" t="s">
        <v>29</v>
      </c>
      <c r="B192" s="9"/>
      <c r="C192" s="6"/>
      <c r="D192" s="6"/>
      <c r="E192" s="12"/>
      <c r="F192" s="9"/>
      <c r="G192" s="9"/>
      <c r="H192" s="11"/>
      <c r="I192" s="11"/>
      <c r="J192" s="63"/>
      <c r="K192" s="9"/>
    </row>
    <row r="193" spans="1:11" s="7" customFormat="1" ht="12.75" customHeight="1">
      <c r="A193" s="194" t="s">
        <v>7</v>
      </c>
      <c r="B193" s="71" t="s">
        <v>227</v>
      </c>
      <c r="C193" s="64" t="s">
        <v>41</v>
      </c>
      <c r="D193" s="65"/>
      <c r="E193" s="65">
        <v>3412</v>
      </c>
      <c r="F193" s="65">
        <v>6121</v>
      </c>
      <c r="G193" s="80" t="s">
        <v>190</v>
      </c>
      <c r="H193" s="111">
        <v>0</v>
      </c>
      <c r="I193" s="110">
        <v>164</v>
      </c>
      <c r="J193" s="111">
        <f aca="true" t="shared" si="7" ref="J193:J204">H193+I193</f>
        <v>164</v>
      </c>
      <c r="K193" s="104"/>
    </row>
    <row r="194" spans="1:11" s="7" customFormat="1" ht="12.75" customHeight="1">
      <c r="A194" s="196"/>
      <c r="B194" s="103" t="s">
        <v>191</v>
      </c>
      <c r="C194" s="89"/>
      <c r="D194" s="91"/>
      <c r="E194" s="91">
        <v>3612</v>
      </c>
      <c r="F194" s="123">
        <v>6121</v>
      </c>
      <c r="G194" s="90" t="s">
        <v>192</v>
      </c>
      <c r="H194" s="73">
        <v>350</v>
      </c>
      <c r="I194" s="124">
        <v>-164</v>
      </c>
      <c r="J194" s="74">
        <f t="shared" si="7"/>
        <v>186</v>
      </c>
      <c r="K194" s="104"/>
    </row>
    <row r="195" spans="1:11" s="7" customFormat="1" ht="12.75" customHeight="1">
      <c r="A195" s="75" t="s">
        <v>10</v>
      </c>
      <c r="B195" s="103" t="s">
        <v>195</v>
      </c>
      <c r="C195" s="89"/>
      <c r="D195" s="91"/>
      <c r="E195" s="91">
        <v>2212</v>
      </c>
      <c r="F195" s="123">
        <v>6121</v>
      </c>
      <c r="G195" s="90" t="s">
        <v>196</v>
      </c>
      <c r="H195" s="73">
        <v>2800</v>
      </c>
      <c r="I195" s="124">
        <v>-500</v>
      </c>
      <c r="J195" s="74">
        <f t="shared" si="7"/>
        <v>2300</v>
      </c>
      <c r="K195" s="104"/>
    </row>
    <row r="196" spans="1:11" s="7" customFormat="1" ht="12.75" customHeight="1">
      <c r="A196" s="194" t="s">
        <v>27</v>
      </c>
      <c r="B196" s="103" t="s">
        <v>231</v>
      </c>
      <c r="C196" s="89"/>
      <c r="D196" s="91"/>
      <c r="E196" s="91">
        <v>3412</v>
      </c>
      <c r="F196" s="123">
        <v>6122</v>
      </c>
      <c r="G196" s="90" t="s">
        <v>197</v>
      </c>
      <c r="H196" s="73">
        <v>4107</v>
      </c>
      <c r="I196" s="124">
        <v>190</v>
      </c>
      <c r="J196" s="125">
        <f t="shared" si="7"/>
        <v>4297</v>
      </c>
      <c r="K196" s="104"/>
    </row>
    <row r="197" spans="1:11" s="7" customFormat="1" ht="12.75" customHeight="1">
      <c r="A197" s="195"/>
      <c r="B197" s="103" t="s">
        <v>198</v>
      </c>
      <c r="C197" s="89"/>
      <c r="D197" s="91"/>
      <c r="E197" s="91">
        <v>2212</v>
      </c>
      <c r="F197" s="123">
        <v>6121</v>
      </c>
      <c r="G197" s="90" t="s">
        <v>199</v>
      </c>
      <c r="H197" s="73">
        <v>165</v>
      </c>
      <c r="I197" s="124">
        <v>-80</v>
      </c>
      <c r="J197" s="125">
        <f t="shared" si="7"/>
        <v>85</v>
      </c>
      <c r="K197" s="104"/>
    </row>
    <row r="198" spans="1:11" s="7" customFormat="1" ht="12.75" customHeight="1">
      <c r="A198" s="196"/>
      <c r="B198" s="88" t="s">
        <v>200</v>
      </c>
      <c r="C198" s="89"/>
      <c r="D198" s="91"/>
      <c r="E198" s="91">
        <v>3612</v>
      </c>
      <c r="F198" s="123">
        <v>6121</v>
      </c>
      <c r="G198" s="90" t="s">
        <v>192</v>
      </c>
      <c r="H198" s="73">
        <v>186</v>
      </c>
      <c r="I198" s="124">
        <v>-110</v>
      </c>
      <c r="J198" s="125">
        <f t="shared" si="7"/>
        <v>76</v>
      </c>
      <c r="K198" s="104"/>
    </row>
    <row r="199" spans="1:11" s="7" customFormat="1" ht="12.75" customHeight="1">
      <c r="A199" s="191" t="s">
        <v>28</v>
      </c>
      <c r="B199" s="47" t="s">
        <v>202</v>
      </c>
      <c r="C199" s="61"/>
      <c r="D199" s="55"/>
      <c r="E199" s="91">
        <v>3639</v>
      </c>
      <c r="F199" s="91">
        <v>6121</v>
      </c>
      <c r="G199" s="90" t="s">
        <v>203</v>
      </c>
      <c r="H199" s="74">
        <v>7377.56</v>
      </c>
      <c r="I199" s="78">
        <v>-31</v>
      </c>
      <c r="J199" s="74">
        <f t="shared" si="7"/>
        <v>7346.56</v>
      </c>
      <c r="K199" s="104"/>
    </row>
    <row r="200" spans="1:11" s="7" customFormat="1" ht="12.75" customHeight="1">
      <c r="A200" s="197" t="s">
        <v>31</v>
      </c>
      <c r="B200" s="47" t="s">
        <v>204</v>
      </c>
      <c r="C200" s="61"/>
      <c r="D200" s="55"/>
      <c r="E200" s="91">
        <v>3632</v>
      </c>
      <c r="F200" s="91">
        <v>6121</v>
      </c>
      <c r="G200" s="90" t="s">
        <v>205</v>
      </c>
      <c r="H200" s="74">
        <v>0</v>
      </c>
      <c r="I200" s="78">
        <v>60</v>
      </c>
      <c r="J200" s="74">
        <f t="shared" si="7"/>
        <v>60</v>
      </c>
      <c r="K200" s="104"/>
    </row>
    <row r="201" spans="1:11" s="7" customFormat="1" ht="12.75" customHeight="1">
      <c r="A201" s="198"/>
      <c r="B201" s="47" t="s">
        <v>195</v>
      </c>
      <c r="C201" s="61"/>
      <c r="D201" s="55"/>
      <c r="E201" s="91">
        <v>2212</v>
      </c>
      <c r="F201" s="91">
        <v>6121</v>
      </c>
      <c r="G201" s="90" t="s">
        <v>196</v>
      </c>
      <c r="H201" s="74">
        <v>2300</v>
      </c>
      <c r="I201" s="78">
        <v>-60</v>
      </c>
      <c r="J201" s="74">
        <f t="shared" si="7"/>
        <v>2240</v>
      </c>
      <c r="K201" s="104"/>
    </row>
    <row r="202" spans="1:11" s="7" customFormat="1" ht="12.75" customHeight="1">
      <c r="A202" s="205" t="s">
        <v>35</v>
      </c>
      <c r="B202" s="71" t="s">
        <v>229</v>
      </c>
      <c r="C202" s="64" t="s">
        <v>41</v>
      </c>
      <c r="D202" s="65"/>
      <c r="E202" s="65">
        <v>3412</v>
      </c>
      <c r="F202" s="65">
        <v>6121</v>
      </c>
      <c r="G202" s="80" t="s">
        <v>206</v>
      </c>
      <c r="H202" s="111">
        <v>0</v>
      </c>
      <c r="I202" s="110">
        <v>70</v>
      </c>
      <c r="J202" s="111">
        <f t="shared" si="7"/>
        <v>70</v>
      </c>
      <c r="K202" s="104"/>
    </row>
    <row r="203" spans="1:11" s="7" customFormat="1" ht="12.75" customHeight="1">
      <c r="A203" s="205"/>
      <c r="B203" s="47" t="s">
        <v>195</v>
      </c>
      <c r="C203" s="61"/>
      <c r="D203" s="55"/>
      <c r="E203" s="91">
        <v>2212</v>
      </c>
      <c r="F203" s="91">
        <v>6121</v>
      </c>
      <c r="G203" s="90" t="s">
        <v>196</v>
      </c>
      <c r="H203" s="74">
        <v>2240</v>
      </c>
      <c r="I203" s="78">
        <v>-70</v>
      </c>
      <c r="J203" s="74">
        <f t="shared" si="7"/>
        <v>2170</v>
      </c>
      <c r="K203" s="104"/>
    </row>
    <row r="204" spans="1:11" s="7" customFormat="1" ht="12.75" customHeight="1">
      <c r="A204" s="136" t="s">
        <v>45</v>
      </c>
      <c r="B204" s="47" t="s">
        <v>210</v>
      </c>
      <c r="C204" s="61"/>
      <c r="D204" s="55"/>
      <c r="E204" s="55">
        <v>3745</v>
      </c>
      <c r="F204" s="55">
        <v>6121</v>
      </c>
      <c r="G204" s="70" t="s">
        <v>211</v>
      </c>
      <c r="H204" s="19">
        <v>2305</v>
      </c>
      <c r="I204" s="20">
        <v>-39</v>
      </c>
      <c r="J204" s="19">
        <f t="shared" si="7"/>
        <v>2266</v>
      </c>
      <c r="K204" s="104"/>
    </row>
    <row r="205" spans="1:11" s="7" customFormat="1" ht="12.75" customHeight="1">
      <c r="A205" s="197" t="s">
        <v>46</v>
      </c>
      <c r="B205" s="182" t="s">
        <v>263</v>
      </c>
      <c r="C205" s="61"/>
      <c r="D205" s="55"/>
      <c r="E205" s="172">
        <v>3611</v>
      </c>
      <c r="F205" s="163">
        <v>6121</v>
      </c>
      <c r="G205" s="183" t="s">
        <v>264</v>
      </c>
      <c r="H205" s="184">
        <v>286</v>
      </c>
      <c r="I205" s="175">
        <v>-286</v>
      </c>
      <c r="J205" s="176">
        <f aca="true" t="shared" si="8" ref="J205:J215">SUM(H205:I205)</f>
        <v>0</v>
      </c>
      <c r="K205" s="104"/>
    </row>
    <row r="206" spans="1:11" s="7" customFormat="1" ht="12.75" customHeight="1">
      <c r="A206" s="204"/>
      <c r="B206" s="182" t="s">
        <v>234</v>
      </c>
      <c r="C206" s="61"/>
      <c r="D206" s="55"/>
      <c r="E206" s="172">
        <v>3111</v>
      </c>
      <c r="F206" s="163">
        <v>6121</v>
      </c>
      <c r="G206" s="183" t="s">
        <v>265</v>
      </c>
      <c r="H206" s="184">
        <v>11840</v>
      </c>
      <c r="I206" s="175">
        <v>-2114.2</v>
      </c>
      <c r="J206" s="176">
        <f t="shared" si="8"/>
        <v>9725.8</v>
      </c>
      <c r="K206" s="104"/>
    </row>
    <row r="207" spans="1:11" s="7" customFormat="1" ht="12.75" customHeight="1">
      <c r="A207" s="204"/>
      <c r="B207" s="182" t="s">
        <v>266</v>
      </c>
      <c r="C207" s="61"/>
      <c r="D207" s="55"/>
      <c r="E207" s="172">
        <v>2219</v>
      </c>
      <c r="F207" s="163">
        <v>6121</v>
      </c>
      <c r="G207" s="183" t="s">
        <v>267</v>
      </c>
      <c r="H207" s="184">
        <v>355</v>
      </c>
      <c r="I207" s="175">
        <v>-347.029</v>
      </c>
      <c r="J207" s="176">
        <f t="shared" si="8"/>
        <v>7.971000000000004</v>
      </c>
      <c r="K207" s="104"/>
    </row>
    <row r="208" spans="1:11" s="7" customFormat="1" ht="12.75" customHeight="1">
      <c r="A208" s="204"/>
      <c r="B208" s="182" t="s">
        <v>268</v>
      </c>
      <c r="C208" s="61"/>
      <c r="D208" s="55"/>
      <c r="E208" s="172">
        <v>2221</v>
      </c>
      <c r="F208" s="163">
        <v>6121</v>
      </c>
      <c r="G208" s="183" t="s">
        <v>269</v>
      </c>
      <c r="H208" s="184">
        <v>817</v>
      </c>
      <c r="I208" s="175">
        <v>-362.81</v>
      </c>
      <c r="J208" s="176">
        <f t="shared" si="8"/>
        <v>454.19</v>
      </c>
      <c r="K208" s="104"/>
    </row>
    <row r="209" spans="1:11" s="7" customFormat="1" ht="12.75" customHeight="1">
      <c r="A209" s="204"/>
      <c r="B209" s="182" t="s">
        <v>235</v>
      </c>
      <c r="C209" s="61"/>
      <c r="D209" s="55"/>
      <c r="E209" s="85">
        <v>2212</v>
      </c>
      <c r="F209" s="98">
        <v>6121</v>
      </c>
      <c r="G209" s="186" t="s">
        <v>196</v>
      </c>
      <c r="H209" s="187">
        <v>2170</v>
      </c>
      <c r="I209" s="188">
        <v>-2170</v>
      </c>
      <c r="J209" s="190">
        <f t="shared" si="8"/>
        <v>0</v>
      </c>
      <c r="K209" s="104"/>
    </row>
    <row r="210" spans="1:11" s="7" customFormat="1" ht="12.75" customHeight="1">
      <c r="A210" s="204"/>
      <c r="B210" s="182" t="s">
        <v>270</v>
      </c>
      <c r="C210" s="61"/>
      <c r="D210" s="55"/>
      <c r="E210" s="172">
        <v>2212</v>
      </c>
      <c r="F210" s="163">
        <v>6121</v>
      </c>
      <c r="G210" s="183" t="s">
        <v>271</v>
      </c>
      <c r="H210" s="184">
        <v>1900</v>
      </c>
      <c r="I210" s="175">
        <v>-1857.39</v>
      </c>
      <c r="J210" s="174">
        <f t="shared" si="8"/>
        <v>42.6099999999999</v>
      </c>
      <c r="K210" s="104"/>
    </row>
    <row r="211" spans="1:11" s="7" customFormat="1" ht="12.75" customHeight="1">
      <c r="A211" s="204"/>
      <c r="B211" s="182" t="s">
        <v>236</v>
      </c>
      <c r="C211" s="61"/>
      <c r="D211" s="55"/>
      <c r="E211" s="172">
        <v>3421</v>
      </c>
      <c r="F211" s="163">
        <v>6121</v>
      </c>
      <c r="G211" s="183" t="s">
        <v>272</v>
      </c>
      <c r="H211" s="184">
        <v>3423</v>
      </c>
      <c r="I211" s="175">
        <v>-123.463</v>
      </c>
      <c r="J211" s="174">
        <f t="shared" si="8"/>
        <v>3299.537</v>
      </c>
      <c r="K211" s="104"/>
    </row>
    <row r="212" spans="1:11" s="7" customFormat="1" ht="12.75" customHeight="1">
      <c r="A212" s="204"/>
      <c r="B212" s="182" t="s">
        <v>237</v>
      </c>
      <c r="C212" s="61"/>
      <c r="D212" s="55"/>
      <c r="E212" s="172">
        <v>3639</v>
      </c>
      <c r="F212" s="163">
        <v>6121</v>
      </c>
      <c r="G212" s="183" t="s">
        <v>273</v>
      </c>
      <c r="H212" s="184">
        <v>4727</v>
      </c>
      <c r="I212" s="175">
        <v>-604.179</v>
      </c>
      <c r="J212" s="174">
        <f t="shared" si="8"/>
        <v>4122.821</v>
      </c>
      <c r="K212" s="104"/>
    </row>
    <row r="213" spans="1:11" s="7" customFormat="1" ht="12.75" customHeight="1">
      <c r="A213" s="204"/>
      <c r="B213" s="182" t="s">
        <v>238</v>
      </c>
      <c r="C213" s="61"/>
      <c r="D213" s="55"/>
      <c r="E213" s="172">
        <v>3113</v>
      </c>
      <c r="F213" s="163">
        <v>6121</v>
      </c>
      <c r="G213" s="183" t="s">
        <v>274</v>
      </c>
      <c r="H213" s="184">
        <v>1860</v>
      </c>
      <c r="I213" s="175">
        <v>-1805.55</v>
      </c>
      <c r="J213" s="174">
        <f t="shared" si="8"/>
        <v>54.450000000000045</v>
      </c>
      <c r="K213" s="104"/>
    </row>
    <row r="214" spans="1:11" s="7" customFormat="1" ht="12.75" customHeight="1">
      <c r="A214" s="204"/>
      <c r="B214" s="182" t="s">
        <v>239</v>
      </c>
      <c r="C214" s="61"/>
      <c r="D214" s="55"/>
      <c r="E214" s="172">
        <v>3113</v>
      </c>
      <c r="F214" s="163">
        <v>6121</v>
      </c>
      <c r="G214" s="183" t="s">
        <v>275</v>
      </c>
      <c r="H214" s="184">
        <v>1760</v>
      </c>
      <c r="I214" s="175">
        <v>-1705.55</v>
      </c>
      <c r="J214" s="174">
        <f t="shared" si="8"/>
        <v>54.450000000000045</v>
      </c>
      <c r="K214" s="104"/>
    </row>
    <row r="215" spans="1:11" s="7" customFormat="1" ht="12.75" customHeight="1">
      <c r="A215" s="198"/>
      <c r="B215" s="182" t="s">
        <v>276</v>
      </c>
      <c r="C215" s="61"/>
      <c r="D215" s="55"/>
      <c r="E215" s="85">
        <v>3639</v>
      </c>
      <c r="F215" s="98">
        <v>6121</v>
      </c>
      <c r="G215" s="186" t="s">
        <v>203</v>
      </c>
      <c r="H215" s="187">
        <v>7346.56</v>
      </c>
      <c r="I215" s="188">
        <v>-7021.83</v>
      </c>
      <c r="J215" s="189">
        <f t="shared" si="8"/>
        <v>324.7300000000005</v>
      </c>
      <c r="K215" s="104"/>
    </row>
    <row r="216" spans="1:11" s="7" customFormat="1" ht="12.75" customHeight="1">
      <c r="A216" s="136" t="s">
        <v>208</v>
      </c>
      <c r="B216" s="126" t="s">
        <v>152</v>
      </c>
      <c r="C216" s="88"/>
      <c r="D216" s="91"/>
      <c r="E216" s="85">
        <v>6171</v>
      </c>
      <c r="F216" s="85">
        <v>6122</v>
      </c>
      <c r="G216" s="94"/>
      <c r="H216" s="97">
        <v>1000</v>
      </c>
      <c r="I216" s="78">
        <v>3</v>
      </c>
      <c r="J216" s="74">
        <f>H216+I216</f>
        <v>1003</v>
      </c>
      <c r="K216" s="104"/>
    </row>
    <row r="217" spans="1:10" ht="12.75" customHeight="1">
      <c r="A217" s="16"/>
      <c r="B217" s="13"/>
      <c r="C217" s="16"/>
      <c r="D217" s="16"/>
      <c r="E217" s="206" t="s">
        <v>21</v>
      </c>
      <c r="F217" s="206"/>
      <c r="G217" s="207"/>
      <c r="H217" s="15">
        <f>SUM(H193:H216)</f>
        <v>59315.119999999995</v>
      </c>
      <c r="I217" s="21">
        <f>SUM(I193:I216)</f>
        <v>-18965.000999999997</v>
      </c>
      <c r="J217" s="15">
        <f>SUM(J193:J216)</f>
        <v>40350.119</v>
      </c>
    </row>
    <row r="218" spans="1:11" ht="12.75" customHeight="1">
      <c r="A218" s="31" t="s">
        <v>49</v>
      </c>
      <c r="B218" s="13"/>
      <c r="C218" s="16"/>
      <c r="D218" s="16"/>
      <c r="E218" s="14"/>
      <c r="F218" s="14"/>
      <c r="G218" s="145"/>
      <c r="H218" s="143"/>
      <c r="I218" s="144"/>
      <c r="J218" s="143"/>
      <c r="K218" s="9"/>
    </row>
    <row r="219" spans="1:10" ht="12.75" customHeight="1">
      <c r="A219" s="137" t="s">
        <v>50</v>
      </c>
      <c r="B219" s="62" t="s">
        <v>278</v>
      </c>
      <c r="C219" s="55"/>
      <c r="D219" s="55"/>
      <c r="E219" s="55"/>
      <c r="F219" s="91">
        <v>8123</v>
      </c>
      <c r="G219" s="91"/>
      <c r="H219" s="86">
        <v>0</v>
      </c>
      <c r="I219" s="130">
        <v>44300</v>
      </c>
      <c r="J219" s="86">
        <f>H219+I219</f>
        <v>44300</v>
      </c>
    </row>
    <row r="220" spans="1:10" ht="12.75" customHeight="1">
      <c r="A220" s="16"/>
      <c r="B220" s="13"/>
      <c r="C220" s="16"/>
      <c r="D220" s="16"/>
      <c r="E220" s="131"/>
      <c r="F220" s="131"/>
      <c r="G220" s="132" t="s">
        <v>51</v>
      </c>
      <c r="H220" s="30"/>
      <c r="I220" s="21"/>
      <c r="J220" s="15"/>
    </row>
    <row r="221" spans="1:10" ht="12.75" customHeight="1">
      <c r="A221" s="16"/>
      <c r="B221" s="13"/>
      <c r="C221" s="16"/>
      <c r="D221" s="16"/>
      <c r="E221" s="14"/>
      <c r="F221" s="14"/>
      <c r="G221" s="146"/>
      <c r="H221" s="134"/>
      <c r="I221" s="135"/>
      <c r="J221" s="147"/>
    </row>
    <row r="222" spans="2:10" ht="12.75" customHeight="1">
      <c r="B222" s="22" t="s">
        <v>66</v>
      </c>
      <c r="C222" s="6"/>
      <c r="D222" s="6"/>
      <c r="E222" s="46" t="s">
        <v>8</v>
      </c>
      <c r="F222" s="51"/>
      <c r="G222" s="44"/>
      <c r="H222" s="20"/>
      <c r="I222" s="20">
        <f>I102</f>
        <v>-53346.013999999996</v>
      </c>
      <c r="J222" s="20"/>
    </row>
    <row r="223" spans="2:10" ht="12.75" customHeight="1">
      <c r="B223" s="9"/>
      <c r="C223" s="6"/>
      <c r="D223" s="6"/>
      <c r="E223" s="38" t="s">
        <v>15</v>
      </c>
      <c r="F223" s="50"/>
      <c r="G223" s="47"/>
      <c r="H223" s="20"/>
      <c r="I223" s="20">
        <f>I191+I103</f>
        <v>-3867.71</v>
      </c>
      <c r="J223" s="62"/>
    </row>
    <row r="224" spans="2:10" ht="12.75" customHeight="1">
      <c r="B224" s="9"/>
      <c r="C224" s="6"/>
      <c r="D224" s="6"/>
      <c r="E224" s="8" t="s">
        <v>13</v>
      </c>
      <c r="F224" s="9"/>
      <c r="G224" s="45"/>
      <c r="H224" s="40"/>
      <c r="I224" s="20">
        <f>I217+I104</f>
        <v>-5178.300999999996</v>
      </c>
      <c r="J224" s="19"/>
    </row>
    <row r="225" spans="2:10" ht="12.75" customHeight="1">
      <c r="B225" s="9"/>
      <c r="C225" s="6"/>
      <c r="D225" s="6"/>
      <c r="E225" s="38" t="s">
        <v>22</v>
      </c>
      <c r="F225" s="50"/>
      <c r="G225" s="47"/>
      <c r="H225" s="40"/>
      <c r="I225" s="20">
        <f>I223+I224</f>
        <v>-9046.010999999995</v>
      </c>
      <c r="J225" s="19"/>
    </row>
    <row r="226" spans="2:10" ht="12.75" customHeight="1">
      <c r="B226" s="9"/>
      <c r="C226" s="6"/>
      <c r="D226" s="6"/>
      <c r="E226" s="48" t="s">
        <v>14</v>
      </c>
      <c r="F226" s="9"/>
      <c r="G226" s="45"/>
      <c r="H226" s="41"/>
      <c r="I226" s="20">
        <f>I222-I225</f>
        <v>-44300.003</v>
      </c>
      <c r="J226" s="19"/>
    </row>
    <row r="227" spans="2:10" ht="12.75" customHeight="1">
      <c r="B227" s="9"/>
      <c r="C227" s="6"/>
      <c r="D227" s="6"/>
      <c r="E227" s="39" t="s">
        <v>30</v>
      </c>
      <c r="F227" s="50"/>
      <c r="G227" s="47"/>
      <c r="H227" s="41"/>
      <c r="I227" s="20">
        <v>44300</v>
      </c>
      <c r="J227" s="19"/>
    </row>
    <row r="228" spans="5:10" ht="12.75" customHeight="1">
      <c r="E228" s="69" t="s">
        <v>36</v>
      </c>
      <c r="G228" s="9"/>
      <c r="H228" s="37">
        <v>43418</v>
      </c>
      <c r="J228" s="37">
        <v>43418</v>
      </c>
    </row>
    <row r="229" spans="2:10" ht="12.75" customHeight="1">
      <c r="B229" s="22" t="s">
        <v>67</v>
      </c>
      <c r="C229" s="6"/>
      <c r="D229" s="6"/>
      <c r="E229" s="49" t="s">
        <v>12</v>
      </c>
      <c r="F229" s="51"/>
      <c r="G229" s="44"/>
      <c r="H229" s="42">
        <v>468106.16</v>
      </c>
      <c r="I229" s="20">
        <f>I222</f>
        <v>-53346.013999999996</v>
      </c>
      <c r="J229" s="20">
        <f>H229+I229</f>
        <v>414760.14599999995</v>
      </c>
    </row>
    <row r="230" spans="2:10" ht="12.75" customHeight="1">
      <c r="B230" s="9"/>
      <c r="C230" s="6"/>
      <c r="D230" s="6"/>
      <c r="E230" s="38" t="s">
        <v>15</v>
      </c>
      <c r="F230" s="50"/>
      <c r="G230" s="47"/>
      <c r="H230" s="43">
        <v>360740.74</v>
      </c>
      <c r="I230" s="20">
        <f>I191+I103</f>
        <v>-3867.71</v>
      </c>
      <c r="J230" s="19">
        <f>H230+I230</f>
        <v>356873.02999999997</v>
      </c>
    </row>
    <row r="231" spans="2:10" ht="12.75" customHeight="1">
      <c r="B231" s="9"/>
      <c r="C231" s="6"/>
      <c r="D231" s="6"/>
      <c r="E231" s="8" t="s">
        <v>13</v>
      </c>
      <c r="F231" s="9"/>
      <c r="G231" s="45"/>
      <c r="H231" s="43">
        <v>145782.16</v>
      </c>
      <c r="I231" s="20">
        <f>I217+I104</f>
        <v>-5178.300999999996</v>
      </c>
      <c r="J231" s="19">
        <f>H231+I231</f>
        <v>140603.859</v>
      </c>
    </row>
    <row r="232" spans="2:10" ht="12.75" customHeight="1">
      <c r="B232" s="2" t="s">
        <v>215</v>
      </c>
      <c r="E232" s="39" t="s">
        <v>23</v>
      </c>
      <c r="F232" s="50"/>
      <c r="G232" s="47"/>
      <c r="H232" s="20">
        <f>SUM(H230:H231)</f>
        <v>506522.9</v>
      </c>
      <c r="I232" s="20">
        <f>SUM(I230:I231)</f>
        <v>-9046.010999999995</v>
      </c>
      <c r="J232" s="20">
        <f>SUM(J230:J231)</f>
        <v>497476.88899999997</v>
      </c>
    </row>
    <row r="233" spans="5:10" ht="12.75" customHeight="1">
      <c r="E233" s="8" t="s">
        <v>16</v>
      </c>
      <c r="F233" s="9"/>
      <c r="G233" s="45"/>
      <c r="H233" s="19">
        <f>H229-H232</f>
        <v>-38416.74000000005</v>
      </c>
      <c r="I233" s="20">
        <f>I229-I232</f>
        <v>-44300.003</v>
      </c>
      <c r="J233" s="19">
        <f>J229-J232</f>
        <v>-82716.74300000002</v>
      </c>
    </row>
    <row r="234" spans="5:10" ht="12.75" customHeight="1">
      <c r="E234" s="39" t="s">
        <v>24</v>
      </c>
      <c r="F234" s="50"/>
      <c r="G234" s="47"/>
      <c r="H234" s="52">
        <v>38416.74</v>
      </c>
      <c r="I234" s="20">
        <f>I227</f>
        <v>44300</v>
      </c>
      <c r="J234" s="20">
        <f>H234+I234</f>
        <v>82716.73999999999</v>
      </c>
    </row>
    <row r="235" ht="12.7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</sheetData>
  <sheetProtection/>
  <mergeCells count="33">
    <mergeCell ref="A205:A215"/>
    <mergeCell ref="A200:A201"/>
    <mergeCell ref="A123:A137"/>
    <mergeCell ref="A177:A184"/>
    <mergeCell ref="A196:A198"/>
    <mergeCell ref="A186:A189"/>
    <mergeCell ref="E217:G217"/>
    <mergeCell ref="A5:A25"/>
    <mergeCell ref="A26:A56"/>
    <mergeCell ref="A58:A59"/>
    <mergeCell ref="E191:G191"/>
    <mergeCell ref="A193:A194"/>
    <mergeCell ref="A202:A203"/>
    <mergeCell ref="A109:A111"/>
    <mergeCell ref="A138:A139"/>
    <mergeCell ref="A170:A175"/>
    <mergeCell ref="F2:F3"/>
    <mergeCell ref="E104:G104"/>
    <mergeCell ref="E105:G105"/>
    <mergeCell ref="A107:A108"/>
    <mergeCell ref="B2:B3"/>
    <mergeCell ref="G2:G3"/>
    <mergeCell ref="E2:E3"/>
    <mergeCell ref="A60:A66"/>
    <mergeCell ref="A68:A69"/>
    <mergeCell ref="A72:A76"/>
    <mergeCell ref="K27:K57"/>
    <mergeCell ref="A140:A169"/>
    <mergeCell ref="A112:A113"/>
    <mergeCell ref="A114:A122"/>
    <mergeCell ref="A70:A71"/>
    <mergeCell ref="E102:G102"/>
    <mergeCell ref="E103:G103"/>
  </mergeCells>
  <conditionalFormatting sqref="C102:D104 C26:D28">
    <cfRule type="expression" priority="184" dxfId="87" stopIfTrue="1">
      <formula>#REF!="Z"</formula>
    </cfRule>
    <cfRule type="expression" priority="185" dxfId="88" stopIfTrue="1">
      <formula>#REF!="T"</formula>
    </cfRule>
    <cfRule type="expression" priority="186" dxfId="89" stopIfTrue="1">
      <formula>#REF!="Y"</formula>
    </cfRule>
  </conditionalFormatting>
  <conditionalFormatting sqref="H137">
    <cfRule type="expression" priority="181" dxfId="87" stopIfTrue="1">
      <formula>$J137="Z"</formula>
    </cfRule>
    <cfRule type="expression" priority="182" dxfId="88" stopIfTrue="1">
      <formula>$J137="T"</formula>
    </cfRule>
    <cfRule type="expression" priority="183" dxfId="89" stopIfTrue="1">
      <formula>$J137="Y"</formula>
    </cfRule>
  </conditionalFormatting>
  <conditionalFormatting sqref="H138">
    <cfRule type="expression" priority="178" dxfId="87" stopIfTrue="1">
      <formula>$J138="Z"</formula>
    </cfRule>
    <cfRule type="expression" priority="179" dxfId="88" stopIfTrue="1">
      <formula>$J138="T"</formula>
    </cfRule>
    <cfRule type="expression" priority="180" dxfId="89" stopIfTrue="1">
      <formula>$J138="Y"</formula>
    </cfRule>
  </conditionalFormatting>
  <conditionalFormatting sqref="H229">
    <cfRule type="expression" priority="7" dxfId="87" stopIfTrue="1">
      <formula>$J229="Z"</formula>
    </cfRule>
    <cfRule type="expression" priority="8" dxfId="88" stopIfTrue="1">
      <formula>$J229="T"</formula>
    </cfRule>
    <cfRule type="expression" priority="9" dxfId="89" stopIfTrue="1">
      <formula>$J229="Y"</formula>
    </cfRule>
  </conditionalFormatting>
  <conditionalFormatting sqref="H230">
    <cfRule type="expression" priority="4" dxfId="87" stopIfTrue="1">
      <formula>$J230="Z"</formula>
    </cfRule>
    <cfRule type="expression" priority="5" dxfId="88" stopIfTrue="1">
      <formula>$J230="T"</formula>
    </cfRule>
    <cfRule type="expression" priority="6" dxfId="89" stopIfTrue="1">
      <formula>$J230="Y"</formula>
    </cfRule>
  </conditionalFormatting>
  <conditionalFormatting sqref="H231">
    <cfRule type="expression" priority="1" dxfId="87" stopIfTrue="1">
      <formula>$J231="Z"</formula>
    </cfRule>
    <cfRule type="expression" priority="2" dxfId="88" stopIfTrue="1">
      <formula>$J231="T"</formula>
    </cfRule>
    <cfRule type="expression" priority="3" dxfId="89" stopIfTrue="1">
      <formula>$J231="Y"</formula>
    </cfRule>
  </conditionalFormatting>
  <conditionalFormatting sqref="B1:B2">
    <cfRule type="expression" priority="193" dxfId="87" stopIfTrue="1">
      <formula>#REF!="Z"</formula>
    </cfRule>
    <cfRule type="expression" priority="194" dxfId="88" stopIfTrue="1">
      <formula>#REF!="T"</formula>
    </cfRule>
    <cfRule type="expression" priority="195" dxfId="89" stopIfTrue="1">
      <formula>#REF!="Y"</formula>
    </cfRule>
  </conditionalFormatting>
  <printOptions/>
  <pageMargins left="0.7086614173228347" right="0.3937007874015748" top="0.69" bottom="0.66" header="0.31496062992125984" footer="0.6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31" sqref="B31"/>
    </sheetView>
  </sheetViews>
  <sheetFormatPr defaultColWidth="9.00390625" defaultRowHeight="12.75"/>
  <cols>
    <col min="1" max="1" width="4.625" style="2" customWidth="1"/>
    <col min="2" max="2" width="69.00390625" style="2" customWidth="1"/>
    <col min="3" max="3" width="5.625" style="18" customWidth="1"/>
    <col min="4" max="4" width="10.125" style="18" customWidth="1"/>
    <col min="5" max="5" width="7.75390625" style="2" customWidth="1"/>
    <col min="6" max="6" width="10.125" style="2" customWidth="1"/>
    <col min="7" max="7" width="10.25390625" style="2" customWidth="1"/>
    <col min="8" max="8" width="11.375" style="2" customWidth="1"/>
    <col min="9" max="9" width="10.375" style="2" customWidth="1"/>
    <col min="10" max="10" width="13.125" style="2" customWidth="1"/>
    <col min="11" max="13" width="11.75390625" style="2" customWidth="1"/>
    <col min="14" max="16384" width="9.125" style="2" customWidth="1"/>
  </cols>
  <sheetData>
    <row r="1" spans="1:10" ht="15">
      <c r="A1" s="24" t="s">
        <v>280</v>
      </c>
      <c r="B1" s="1"/>
      <c r="C1" s="17"/>
      <c r="D1" s="17"/>
      <c r="I1" s="1" t="s">
        <v>32</v>
      </c>
      <c r="J1" s="24"/>
    </row>
    <row r="2" spans="1:10" s="1" customFormat="1" ht="12.75">
      <c r="A2" s="3" t="s">
        <v>0</v>
      </c>
      <c r="B2" s="201" t="s">
        <v>9</v>
      </c>
      <c r="C2" s="3"/>
      <c r="D2" s="3" t="s">
        <v>17</v>
      </c>
      <c r="E2" s="201" t="s">
        <v>1</v>
      </c>
      <c r="F2" s="201" t="s">
        <v>2</v>
      </c>
      <c r="G2" s="201" t="s">
        <v>47</v>
      </c>
      <c r="H2" s="3" t="s">
        <v>3</v>
      </c>
      <c r="I2" s="3" t="s">
        <v>11</v>
      </c>
      <c r="J2" s="3" t="s">
        <v>4</v>
      </c>
    </row>
    <row r="3" spans="1:10" s="1" customFormat="1" ht="12.75">
      <c r="A3" s="4" t="s">
        <v>5</v>
      </c>
      <c r="B3" s="202"/>
      <c r="C3" s="4"/>
      <c r="D3" s="4" t="s">
        <v>18</v>
      </c>
      <c r="E3" s="202"/>
      <c r="F3" s="202"/>
      <c r="G3" s="202"/>
      <c r="H3" s="4" t="s">
        <v>6</v>
      </c>
      <c r="I3" s="4" t="s">
        <v>79</v>
      </c>
      <c r="J3" s="4" t="s">
        <v>6</v>
      </c>
    </row>
    <row r="4" spans="1:10" ht="12.75">
      <c r="A4" s="56" t="s">
        <v>48</v>
      </c>
      <c r="B4" s="50"/>
      <c r="C4" s="57"/>
      <c r="D4" s="57"/>
      <c r="E4" s="57"/>
      <c r="F4" s="57"/>
      <c r="G4" s="57"/>
      <c r="H4" s="57"/>
      <c r="I4" s="58"/>
      <c r="J4" s="55"/>
    </row>
    <row r="5" spans="1:10" ht="12.75">
      <c r="A5" s="197" t="s">
        <v>7</v>
      </c>
      <c r="B5" s="62" t="s">
        <v>342</v>
      </c>
      <c r="C5" s="55"/>
      <c r="D5" s="55">
        <v>13011</v>
      </c>
      <c r="E5" s="55"/>
      <c r="F5" s="91">
        <v>4116</v>
      </c>
      <c r="G5" s="90" t="s">
        <v>68</v>
      </c>
      <c r="H5" s="86">
        <v>4380</v>
      </c>
      <c r="I5" s="130">
        <v>-420</v>
      </c>
      <c r="J5" s="86">
        <f aca="true" t="shared" si="0" ref="J5:J16">H5+I5</f>
        <v>3960</v>
      </c>
    </row>
    <row r="6" spans="1:10" ht="12.75">
      <c r="A6" s="204"/>
      <c r="B6" s="62" t="s">
        <v>341</v>
      </c>
      <c r="C6" s="55"/>
      <c r="D6" s="55">
        <v>13011</v>
      </c>
      <c r="E6" s="55">
        <v>4329</v>
      </c>
      <c r="F6" s="91">
        <v>5011</v>
      </c>
      <c r="G6" s="90" t="s">
        <v>68</v>
      </c>
      <c r="H6" s="86">
        <v>3320</v>
      </c>
      <c r="I6" s="130">
        <v>-420</v>
      </c>
      <c r="J6" s="86">
        <f t="shared" si="0"/>
        <v>2900</v>
      </c>
    </row>
    <row r="7" spans="1:10" ht="13.5" customHeight="1">
      <c r="A7" s="204"/>
      <c r="B7" s="62" t="s">
        <v>340</v>
      </c>
      <c r="C7" s="55"/>
      <c r="D7" s="55"/>
      <c r="E7" s="55">
        <v>4329</v>
      </c>
      <c r="F7" s="91">
        <v>5011</v>
      </c>
      <c r="G7" s="90" t="s">
        <v>68</v>
      </c>
      <c r="H7" s="86">
        <v>0</v>
      </c>
      <c r="I7" s="130">
        <v>420</v>
      </c>
      <c r="J7" s="86">
        <f t="shared" si="0"/>
        <v>420</v>
      </c>
    </row>
    <row r="8" spans="1:10" ht="13.5" customHeight="1">
      <c r="A8" s="136" t="s">
        <v>10</v>
      </c>
      <c r="B8" s="62" t="s">
        <v>339</v>
      </c>
      <c r="C8" s="55"/>
      <c r="D8" s="55"/>
      <c r="E8" s="55">
        <v>6171</v>
      </c>
      <c r="F8" s="91">
        <v>2212</v>
      </c>
      <c r="G8" s="90"/>
      <c r="H8" s="86">
        <v>1479.47</v>
      </c>
      <c r="I8" s="130">
        <v>361</v>
      </c>
      <c r="J8" s="86">
        <f t="shared" si="0"/>
        <v>1840.47</v>
      </c>
    </row>
    <row r="9" spans="1:10" ht="13.5" customHeight="1">
      <c r="A9" s="205" t="s">
        <v>27</v>
      </c>
      <c r="B9" s="62" t="s">
        <v>338</v>
      </c>
      <c r="C9" s="55"/>
      <c r="D9" s="55">
        <v>104113013</v>
      </c>
      <c r="E9" s="55"/>
      <c r="F9" s="91">
        <v>4116</v>
      </c>
      <c r="G9" s="90" t="s">
        <v>330</v>
      </c>
      <c r="H9" s="86">
        <v>455</v>
      </c>
      <c r="I9" s="130">
        <v>-455</v>
      </c>
      <c r="J9" s="86">
        <f t="shared" si="0"/>
        <v>0</v>
      </c>
    </row>
    <row r="10" spans="1:10" ht="13.5" customHeight="1">
      <c r="A10" s="205"/>
      <c r="B10" s="62" t="s">
        <v>337</v>
      </c>
      <c r="C10" s="55"/>
      <c r="D10" s="55">
        <v>104113013</v>
      </c>
      <c r="E10" s="55"/>
      <c r="F10" s="91">
        <v>4116</v>
      </c>
      <c r="G10" s="90" t="s">
        <v>330</v>
      </c>
      <c r="H10" s="86">
        <v>0</v>
      </c>
      <c r="I10" s="130">
        <v>10.63</v>
      </c>
      <c r="J10" s="86">
        <f t="shared" si="0"/>
        <v>10.63</v>
      </c>
    </row>
    <row r="11" spans="1:10" ht="13.5" customHeight="1">
      <c r="A11" s="205"/>
      <c r="B11" s="62" t="s">
        <v>336</v>
      </c>
      <c r="C11" s="55"/>
      <c r="D11" s="55">
        <v>104513013</v>
      </c>
      <c r="E11" s="55"/>
      <c r="F11" s="91">
        <v>4116</v>
      </c>
      <c r="G11" s="90" t="s">
        <v>330</v>
      </c>
      <c r="H11" s="86">
        <v>0</v>
      </c>
      <c r="I11" s="130">
        <v>90.35</v>
      </c>
      <c r="J11" s="86">
        <f t="shared" si="0"/>
        <v>90.35</v>
      </c>
    </row>
    <row r="12" spans="1:10" ht="13.5" customHeight="1">
      <c r="A12" s="205"/>
      <c r="B12" s="62" t="s">
        <v>335</v>
      </c>
      <c r="C12" s="55"/>
      <c r="D12" s="55">
        <v>104113013</v>
      </c>
      <c r="E12" s="55"/>
      <c r="F12" s="91">
        <v>4116</v>
      </c>
      <c r="G12" s="90" t="s">
        <v>330</v>
      </c>
      <c r="H12" s="86">
        <v>10.63</v>
      </c>
      <c r="I12" s="130">
        <v>-3.04</v>
      </c>
      <c r="J12" s="86">
        <f t="shared" si="0"/>
        <v>7.590000000000001</v>
      </c>
    </row>
    <row r="13" spans="1:10" ht="13.5" customHeight="1">
      <c r="A13" s="205"/>
      <c r="B13" s="62" t="s">
        <v>335</v>
      </c>
      <c r="C13" s="55"/>
      <c r="D13" s="55">
        <v>104513013</v>
      </c>
      <c r="E13" s="55"/>
      <c r="F13" s="91">
        <v>4116</v>
      </c>
      <c r="G13" s="90" t="s">
        <v>330</v>
      </c>
      <c r="H13" s="86">
        <v>90.35</v>
      </c>
      <c r="I13" s="130">
        <v>-25.84</v>
      </c>
      <c r="J13" s="86">
        <f t="shared" si="0"/>
        <v>64.50999999999999</v>
      </c>
    </row>
    <row r="14" spans="1:10" ht="13.5" customHeight="1">
      <c r="A14" s="205"/>
      <c r="B14" s="62" t="s">
        <v>334</v>
      </c>
      <c r="C14" s="55"/>
      <c r="D14" s="55"/>
      <c r="E14" s="55">
        <v>4225</v>
      </c>
      <c r="F14" s="91">
        <v>3122</v>
      </c>
      <c r="G14" s="90" t="s">
        <v>330</v>
      </c>
      <c r="H14" s="86">
        <v>345</v>
      </c>
      <c r="I14" s="130">
        <v>441.9</v>
      </c>
      <c r="J14" s="86">
        <f t="shared" si="0"/>
        <v>786.9</v>
      </c>
    </row>
    <row r="15" spans="1:10" ht="12.75">
      <c r="A15" s="213" t="s">
        <v>28</v>
      </c>
      <c r="B15" s="108" t="s">
        <v>333</v>
      </c>
      <c r="C15" s="64" t="s">
        <v>41</v>
      </c>
      <c r="D15" s="65">
        <v>14004</v>
      </c>
      <c r="E15" s="65"/>
      <c r="F15" s="65">
        <v>4116</v>
      </c>
      <c r="G15" s="80" t="s">
        <v>332</v>
      </c>
      <c r="H15" s="152">
        <v>0</v>
      </c>
      <c r="I15" s="154">
        <v>2.49</v>
      </c>
      <c r="J15" s="152">
        <f t="shared" si="0"/>
        <v>2.49</v>
      </c>
    </row>
    <row r="16" spans="1:10" ht="12.75">
      <c r="A16" s="214"/>
      <c r="B16" s="108" t="s">
        <v>343</v>
      </c>
      <c r="C16" s="64" t="s">
        <v>41</v>
      </c>
      <c r="D16" s="65">
        <v>14004</v>
      </c>
      <c r="E16" s="65">
        <v>5512</v>
      </c>
      <c r="F16" s="65">
        <v>5137</v>
      </c>
      <c r="G16" s="80" t="s">
        <v>332</v>
      </c>
      <c r="H16" s="152">
        <v>0</v>
      </c>
      <c r="I16" s="154">
        <v>2.49</v>
      </c>
      <c r="J16" s="152">
        <f t="shared" si="0"/>
        <v>2.49</v>
      </c>
    </row>
    <row r="17" spans="1:10" s="7" customFormat="1" ht="12.75">
      <c r="A17" s="25"/>
      <c r="C17" s="27"/>
      <c r="D17" s="27"/>
      <c r="E17" s="13"/>
      <c r="F17" s="141" t="s">
        <v>8</v>
      </c>
      <c r="G17" s="142"/>
      <c r="H17" s="86">
        <f>H5+H8+H9+H10+H11+H12+H13+H14+H15</f>
        <v>6760.450000000001</v>
      </c>
      <c r="I17" s="130">
        <f>I5+I8+I9+I10+I11+I12+I13+I14+I15</f>
        <v>2.49</v>
      </c>
      <c r="J17" s="86">
        <f>J5+J8+J9+J10+J11+J12+J13+J14+J15</f>
        <v>6762.9400000000005</v>
      </c>
    </row>
    <row r="18" spans="1:10" s="7" customFormat="1" ht="12.75">
      <c r="A18" s="25"/>
      <c r="B18" s="31" t="s">
        <v>34</v>
      </c>
      <c r="C18" s="27"/>
      <c r="D18" s="27"/>
      <c r="E18" s="13"/>
      <c r="F18" s="141" t="s">
        <v>15</v>
      </c>
      <c r="G18" s="142"/>
      <c r="H18" s="86">
        <f>H6+H7+H16</f>
        <v>3320</v>
      </c>
      <c r="I18" s="130">
        <f>I6+I7+I16</f>
        <v>2.49</v>
      </c>
      <c r="J18" s="86">
        <f>J6+J7+J16</f>
        <v>3322.49</v>
      </c>
    </row>
    <row r="19" spans="1:10" s="7" customFormat="1" ht="12.75">
      <c r="A19" s="25"/>
      <c r="B19" s="31"/>
      <c r="C19" s="27"/>
      <c r="D19" s="27"/>
      <c r="E19" s="13"/>
      <c r="F19" s="28" t="s">
        <v>38</v>
      </c>
      <c r="G19" s="29"/>
      <c r="H19" s="30">
        <v>0</v>
      </c>
      <c r="I19" s="36">
        <v>0</v>
      </c>
      <c r="J19" s="30">
        <f>H19+I19</f>
        <v>0</v>
      </c>
    </row>
    <row r="20" spans="1:10" ht="12.75">
      <c r="A20" s="8"/>
      <c r="B20" s="13"/>
      <c r="C20" s="16"/>
      <c r="D20" s="16"/>
      <c r="E20" s="13"/>
      <c r="F20" s="32" t="s">
        <v>16</v>
      </c>
      <c r="G20" s="33"/>
      <c r="H20" s="35">
        <f>H17-H18-H19</f>
        <v>3440.4500000000007</v>
      </c>
      <c r="I20" s="34">
        <f>I17-I18-I19</f>
        <v>0</v>
      </c>
      <c r="J20" s="35">
        <f>J17-J18-J19</f>
        <v>3440.4500000000007</v>
      </c>
    </row>
    <row r="21" spans="1:10" ht="12.75">
      <c r="A21" s="5" t="s">
        <v>39</v>
      </c>
      <c r="B21" s="9"/>
      <c r="C21" s="6"/>
      <c r="D21" s="6"/>
      <c r="E21" s="12"/>
      <c r="F21" s="9"/>
      <c r="G21" s="9"/>
      <c r="H21" s="11"/>
      <c r="I21" s="11"/>
      <c r="J21" s="59"/>
    </row>
    <row r="22" spans="1:10" ht="12.75">
      <c r="A22" s="197" t="s">
        <v>7</v>
      </c>
      <c r="B22" s="47" t="s">
        <v>331</v>
      </c>
      <c r="C22" s="61"/>
      <c r="D22" s="55"/>
      <c r="E22" s="55">
        <v>6171</v>
      </c>
      <c r="F22" s="55">
        <v>5137</v>
      </c>
      <c r="G22" s="70"/>
      <c r="H22" s="19">
        <v>0</v>
      </c>
      <c r="I22" s="20">
        <v>100</v>
      </c>
      <c r="J22" s="19">
        <f>H22+I22</f>
        <v>100</v>
      </c>
    </row>
    <row r="23" spans="1:10" ht="12.75">
      <c r="A23" s="204"/>
      <c r="B23" s="47" t="s">
        <v>344</v>
      </c>
      <c r="C23" s="61"/>
      <c r="D23" s="55"/>
      <c r="E23" s="55">
        <v>3399</v>
      </c>
      <c r="F23" s="55">
        <v>5194</v>
      </c>
      <c r="G23" s="70" t="s">
        <v>296</v>
      </c>
      <c r="H23" s="19">
        <v>0</v>
      </c>
      <c r="I23" s="20">
        <v>-50</v>
      </c>
      <c r="J23" s="19">
        <f>H23+I23</f>
        <v>-50</v>
      </c>
    </row>
    <row r="24" spans="1:10" ht="12.75">
      <c r="A24" s="198"/>
      <c r="B24" s="47" t="s">
        <v>344</v>
      </c>
      <c r="C24" s="61"/>
      <c r="D24" s="55"/>
      <c r="E24" s="55">
        <v>4339</v>
      </c>
      <c r="F24" s="55">
        <v>5492</v>
      </c>
      <c r="G24" s="70" t="s">
        <v>296</v>
      </c>
      <c r="H24" s="19">
        <v>0</v>
      </c>
      <c r="I24" s="20">
        <v>-50</v>
      </c>
      <c r="J24" s="19">
        <f>H24+I24</f>
        <v>-50</v>
      </c>
    </row>
    <row r="25" spans="1:10" ht="12.75">
      <c r="A25" s="8"/>
      <c r="B25" s="9"/>
      <c r="C25" s="6"/>
      <c r="D25" s="6"/>
      <c r="E25" s="9"/>
      <c r="F25" s="211" t="s">
        <v>20</v>
      </c>
      <c r="G25" s="212"/>
      <c r="H25" s="19">
        <f>SUM(H22:H24)</f>
        <v>0</v>
      </c>
      <c r="I25" s="20">
        <f>SUM(I22:I24)</f>
        <v>0</v>
      </c>
      <c r="J25" s="19">
        <f>SUM(J22:J24)</f>
        <v>0</v>
      </c>
    </row>
    <row r="26" spans="1:11" ht="12.75">
      <c r="A26" s="77" t="s">
        <v>29</v>
      </c>
      <c r="B26" s="9"/>
      <c r="C26" s="6"/>
      <c r="D26" s="6"/>
      <c r="E26" s="12"/>
      <c r="F26" s="9"/>
      <c r="G26" s="9"/>
      <c r="H26" s="11"/>
      <c r="I26" s="72"/>
      <c r="J26" s="63"/>
      <c r="K26" s="9"/>
    </row>
    <row r="27" spans="1:11" ht="12.75">
      <c r="A27" s="136" t="s">
        <v>7</v>
      </c>
      <c r="B27" s="47"/>
      <c r="C27" s="61"/>
      <c r="D27" s="55"/>
      <c r="E27" s="55"/>
      <c r="F27" s="55"/>
      <c r="G27" s="70"/>
      <c r="H27" s="19">
        <v>0</v>
      </c>
      <c r="I27" s="20">
        <v>0</v>
      </c>
      <c r="J27" s="19">
        <f>H27+I27</f>
        <v>0</v>
      </c>
      <c r="K27" s="9"/>
    </row>
    <row r="28" spans="1:10" ht="12.75">
      <c r="A28" s="16"/>
      <c r="B28" s="13"/>
      <c r="C28" s="16"/>
      <c r="D28" s="16"/>
      <c r="E28" s="14"/>
      <c r="F28" s="53"/>
      <c r="G28" s="60" t="s">
        <v>21</v>
      </c>
      <c r="H28" s="15">
        <f>SUM(H27:H27)</f>
        <v>0</v>
      </c>
      <c r="I28" s="21">
        <f>SUM(I27:I27)</f>
        <v>0</v>
      </c>
      <c r="J28" s="15">
        <f>SUM(J27:J27)</f>
        <v>0</v>
      </c>
    </row>
    <row r="29" spans="1:10" ht="12.75">
      <c r="A29" s="16"/>
      <c r="B29" s="13"/>
      <c r="C29" s="16"/>
      <c r="D29" s="16"/>
      <c r="E29" s="14"/>
      <c r="F29" s="54"/>
      <c r="G29" s="133"/>
      <c r="H29" s="134"/>
      <c r="I29" s="135"/>
      <c r="J29" s="134"/>
    </row>
    <row r="30" spans="2:10" ht="12.75">
      <c r="B30" s="22" t="s">
        <v>281</v>
      </c>
      <c r="C30" s="6"/>
      <c r="D30" s="6"/>
      <c r="E30" s="46" t="s">
        <v>8</v>
      </c>
      <c r="F30" s="51"/>
      <c r="G30" s="44"/>
      <c r="H30" s="40"/>
      <c r="I30" s="20">
        <f>I17</f>
        <v>2.49</v>
      </c>
      <c r="J30" s="19"/>
    </row>
    <row r="31" spans="2:10" ht="12.75">
      <c r="B31" s="9"/>
      <c r="C31" s="6"/>
      <c r="D31" s="6"/>
      <c r="E31" s="38" t="s">
        <v>15</v>
      </c>
      <c r="F31" s="50"/>
      <c r="G31" s="47"/>
      <c r="H31" s="40"/>
      <c r="I31" s="20">
        <f>I25+I18</f>
        <v>2.49</v>
      </c>
      <c r="J31" s="19"/>
    </row>
    <row r="32" spans="2:10" ht="12.75">
      <c r="B32" s="9"/>
      <c r="C32" s="6"/>
      <c r="D32" s="6"/>
      <c r="E32" s="8" t="s">
        <v>13</v>
      </c>
      <c r="F32" s="9"/>
      <c r="G32" s="45"/>
      <c r="H32" s="40"/>
      <c r="I32" s="20">
        <f>I28+I19</f>
        <v>0</v>
      </c>
      <c r="J32" s="19"/>
    </row>
    <row r="33" spans="2:10" ht="12.75">
      <c r="B33" s="9"/>
      <c r="C33" s="6"/>
      <c r="D33" s="6"/>
      <c r="E33" s="38" t="s">
        <v>22</v>
      </c>
      <c r="F33" s="50"/>
      <c r="G33" s="47"/>
      <c r="H33" s="40"/>
      <c r="I33" s="20">
        <f>I31+I32</f>
        <v>2.49</v>
      </c>
      <c r="J33" s="19"/>
    </row>
    <row r="34" spans="2:10" ht="12.75">
      <c r="B34" s="9"/>
      <c r="C34" s="6"/>
      <c r="D34" s="6"/>
      <c r="E34" s="48" t="s">
        <v>14</v>
      </c>
      <c r="F34" s="9"/>
      <c r="G34" s="45"/>
      <c r="H34" s="41"/>
      <c r="I34" s="20">
        <f>I30-I33</f>
        <v>0</v>
      </c>
      <c r="J34" s="19"/>
    </row>
    <row r="35" spans="2:10" ht="12.75">
      <c r="B35" s="9"/>
      <c r="C35" s="6"/>
      <c r="D35" s="6"/>
      <c r="E35" s="39" t="s">
        <v>26</v>
      </c>
      <c r="F35" s="50"/>
      <c r="G35" s="47"/>
      <c r="H35" s="41"/>
      <c r="I35" s="20"/>
      <c r="J35" s="19"/>
    </row>
    <row r="36" spans="5:10" ht="12.75">
      <c r="E36" s="2" t="s">
        <v>25</v>
      </c>
      <c r="G36" s="9"/>
      <c r="H36" s="192">
        <v>43439</v>
      </c>
      <c r="J36" s="129">
        <v>43439</v>
      </c>
    </row>
    <row r="37" spans="2:10" ht="12.75">
      <c r="B37" s="22" t="s">
        <v>282</v>
      </c>
      <c r="C37" s="6"/>
      <c r="D37" s="6"/>
      <c r="E37" s="49" t="s">
        <v>12</v>
      </c>
      <c r="F37" s="51"/>
      <c r="G37" s="44"/>
      <c r="H37" s="127">
        <v>414760.15</v>
      </c>
      <c r="I37" s="20">
        <v>2.49</v>
      </c>
      <c r="J37" s="20">
        <f>H37+I37</f>
        <v>414762.64</v>
      </c>
    </row>
    <row r="38" spans="2:10" ht="12.75">
      <c r="B38" s="9"/>
      <c r="C38" s="6"/>
      <c r="D38" s="6"/>
      <c r="E38" s="38" t="s">
        <v>15</v>
      </c>
      <c r="F38" s="50"/>
      <c r="G38" s="47"/>
      <c r="H38" s="127">
        <v>356873.03</v>
      </c>
      <c r="I38" s="20">
        <v>2.49</v>
      </c>
      <c r="J38" s="20">
        <f>H38+I38</f>
        <v>356875.52</v>
      </c>
    </row>
    <row r="39" spans="2:10" ht="12.75">
      <c r="B39" s="9"/>
      <c r="C39" s="6"/>
      <c r="D39" s="6"/>
      <c r="E39" s="8" t="s">
        <v>13</v>
      </c>
      <c r="F39" s="9"/>
      <c r="G39" s="45"/>
      <c r="H39" s="127">
        <v>140603.86</v>
      </c>
      <c r="I39" s="20">
        <v>0</v>
      </c>
      <c r="J39" s="20">
        <f>H39+I39</f>
        <v>140603.86</v>
      </c>
    </row>
    <row r="40" spans="2:10" ht="12.75">
      <c r="B40" s="2" t="s">
        <v>215</v>
      </c>
      <c r="E40" s="39" t="s">
        <v>23</v>
      </c>
      <c r="F40" s="50"/>
      <c r="G40" s="47"/>
      <c r="H40" s="128">
        <f>H38+H39</f>
        <v>497476.89</v>
      </c>
      <c r="I40" s="20">
        <f>SUM(I38:I39)</f>
        <v>2.49</v>
      </c>
      <c r="J40" s="20">
        <f>SUM(J38:J39)</f>
        <v>497479.38</v>
      </c>
    </row>
    <row r="41" spans="5:11" ht="12.75">
      <c r="E41" s="8" t="s">
        <v>16</v>
      </c>
      <c r="F41" s="9"/>
      <c r="G41" s="45"/>
      <c r="H41" s="19">
        <f>H37-H40</f>
        <v>-82716.73999999999</v>
      </c>
      <c r="I41" s="20">
        <f>I37-I40</f>
        <v>0</v>
      </c>
      <c r="J41" s="19">
        <f>J37-J40</f>
        <v>-82716.73999999999</v>
      </c>
      <c r="K41" s="67"/>
    </row>
    <row r="42" spans="5:10" ht="12.75">
      <c r="E42" s="39" t="s">
        <v>24</v>
      </c>
      <c r="F42" s="50"/>
      <c r="G42" s="47"/>
      <c r="H42" s="52">
        <v>82716.74</v>
      </c>
      <c r="I42" s="20">
        <v>0</v>
      </c>
      <c r="J42" s="20">
        <f>H42+I42</f>
        <v>82716.74</v>
      </c>
    </row>
    <row r="45" ht="12.75">
      <c r="B45" s="68"/>
    </row>
  </sheetData>
  <sheetProtection/>
  <mergeCells count="9">
    <mergeCell ref="E2:E3"/>
    <mergeCell ref="F2:F3"/>
    <mergeCell ref="G2:G3"/>
    <mergeCell ref="F25:G25"/>
    <mergeCell ref="A22:A24"/>
    <mergeCell ref="A5:A7"/>
    <mergeCell ref="A9:A14"/>
    <mergeCell ref="A15:A16"/>
    <mergeCell ref="B2:B3"/>
  </mergeCells>
  <conditionalFormatting sqref="B1:B2">
    <cfRule type="expression" priority="28" dxfId="87" stopIfTrue="1">
      <formula>$L1="Z"</formula>
    </cfRule>
    <cfRule type="expression" priority="29" dxfId="88" stopIfTrue="1">
      <formula>$L1="T"</formula>
    </cfRule>
    <cfRule type="expression" priority="30" dxfId="89" stopIfTrue="1">
      <formula>$L1="Y"</formula>
    </cfRule>
  </conditionalFormatting>
  <conditionalFormatting sqref="B2">
    <cfRule type="expression" priority="25" dxfId="87" stopIfTrue="1">
      <formula>$L2="Z"</formula>
    </cfRule>
    <cfRule type="expression" priority="26" dxfId="88" stopIfTrue="1">
      <formula>$L2="T"</formula>
    </cfRule>
    <cfRule type="expression" priority="27" dxfId="89" stopIfTrue="1">
      <formula>$L2="Y"</formula>
    </cfRule>
  </conditionalFormatting>
  <conditionalFormatting sqref="C17:D19">
    <cfRule type="expression" priority="22" dxfId="87" stopIfTrue="1">
      <formula>#REF!="Z"</formula>
    </cfRule>
    <cfRule type="expression" priority="23" dxfId="88" stopIfTrue="1">
      <formula>#REF!="T"</formula>
    </cfRule>
    <cfRule type="expression" priority="24" dxfId="89" stopIfTrue="1">
      <formula>#REF!="Y"</formula>
    </cfRule>
  </conditionalFormatting>
  <conditionalFormatting sqref="H37">
    <cfRule type="expression" priority="19" dxfId="87" stopIfTrue="1">
      <formula>$J37="Z"</formula>
    </cfRule>
    <cfRule type="expression" priority="20" dxfId="88" stopIfTrue="1">
      <formula>$J37="T"</formula>
    </cfRule>
    <cfRule type="expression" priority="21" dxfId="89" stopIfTrue="1">
      <formula>$J37="Y"</formula>
    </cfRule>
  </conditionalFormatting>
  <conditionalFormatting sqref="H38">
    <cfRule type="expression" priority="16" dxfId="87" stopIfTrue="1">
      <formula>$J38="Z"</formula>
    </cfRule>
    <cfRule type="expression" priority="17" dxfId="88" stopIfTrue="1">
      <formula>$J38="T"</formula>
    </cfRule>
    <cfRule type="expression" priority="18" dxfId="89" stopIfTrue="1">
      <formula>$J38="Y"</formula>
    </cfRule>
  </conditionalFormatting>
  <conditionalFormatting sqref="H39">
    <cfRule type="expression" priority="13" dxfId="87" stopIfTrue="1">
      <formula>$J39="Z"</formula>
    </cfRule>
    <cfRule type="expression" priority="14" dxfId="88" stopIfTrue="1">
      <formula>$J39="T"</formula>
    </cfRule>
    <cfRule type="expression" priority="15" dxfId="89" stopIfTrue="1">
      <formula>$J39="Y"</formula>
    </cfRule>
  </conditionalFormatting>
  <conditionalFormatting sqref="H37">
    <cfRule type="expression" priority="7" dxfId="87" stopIfTrue="1">
      <formula>$J37="Z"</formula>
    </cfRule>
    <cfRule type="expression" priority="8" dxfId="88" stopIfTrue="1">
      <formula>$J37="T"</formula>
    </cfRule>
    <cfRule type="expression" priority="9" dxfId="89" stopIfTrue="1">
      <formula>$J37="Y"</formula>
    </cfRule>
  </conditionalFormatting>
  <conditionalFormatting sqref="H38">
    <cfRule type="expression" priority="4" dxfId="87" stopIfTrue="1">
      <formula>$J38="Z"</formula>
    </cfRule>
    <cfRule type="expression" priority="5" dxfId="88" stopIfTrue="1">
      <formula>$J38="T"</formula>
    </cfRule>
    <cfRule type="expression" priority="6" dxfId="89" stopIfTrue="1">
      <formula>$J38="Y"</formula>
    </cfRule>
  </conditionalFormatting>
  <conditionalFormatting sqref="H39">
    <cfRule type="expression" priority="1" dxfId="87" stopIfTrue="1">
      <formula>$J39="Z"</formula>
    </cfRule>
    <cfRule type="expression" priority="2" dxfId="88" stopIfTrue="1">
      <formula>$J39="T"</formula>
    </cfRule>
    <cfRule type="expression" priority="3" dxfId="89" stopIfTrue="1">
      <formula>$J39="Y"</formula>
    </cfRule>
  </conditionalFormatting>
  <printOptions/>
  <pageMargins left="0.69" right="0.24" top="0.7874015748031497" bottom="0.52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0"/>
  <sheetViews>
    <sheetView tabSelected="1" zoomScalePageLayoutView="0" workbookViewId="0" topLeftCell="A70">
      <selection activeCell="E76" sqref="E76"/>
    </sheetView>
  </sheetViews>
  <sheetFormatPr defaultColWidth="9.00390625" defaultRowHeight="12.75"/>
  <cols>
    <col min="1" max="1" width="4.625" style="2" customWidth="1"/>
    <col min="2" max="2" width="74.625" style="2" customWidth="1"/>
    <col min="3" max="3" width="6.00390625" style="18" customWidth="1"/>
    <col min="4" max="4" width="10.75390625" style="18" customWidth="1"/>
    <col min="5" max="5" width="7.75390625" style="2" customWidth="1"/>
    <col min="6" max="6" width="7.25390625" style="2" customWidth="1"/>
    <col min="7" max="7" width="7.00390625" style="2" customWidth="1"/>
    <col min="8" max="8" width="11.875" style="2" customWidth="1"/>
    <col min="9" max="9" width="10.875" style="2" customWidth="1"/>
    <col min="10" max="10" width="11.75390625" style="2" customWidth="1"/>
    <col min="11" max="11" width="8.25390625" style="2" customWidth="1"/>
    <col min="12" max="12" width="11.75390625" style="2" customWidth="1"/>
    <col min="13" max="16384" width="9.125" style="2" customWidth="1"/>
  </cols>
  <sheetData>
    <row r="1" spans="1:10" ht="15">
      <c r="A1" s="24" t="s">
        <v>105</v>
      </c>
      <c r="B1" s="1"/>
      <c r="C1" s="17"/>
      <c r="D1" s="17"/>
      <c r="H1" s="1" t="s">
        <v>429</v>
      </c>
      <c r="I1" s="1"/>
      <c r="J1" s="24"/>
    </row>
    <row r="2" spans="1:10" s="1" customFormat="1" ht="12.75">
      <c r="A2" s="3" t="s">
        <v>0</v>
      </c>
      <c r="B2" s="201" t="s">
        <v>9</v>
      </c>
      <c r="C2" s="3"/>
      <c r="D2" s="3" t="s">
        <v>17</v>
      </c>
      <c r="E2" s="201" t="s">
        <v>1</v>
      </c>
      <c r="F2" s="201" t="s">
        <v>44</v>
      </c>
      <c r="G2" s="201" t="s">
        <v>43</v>
      </c>
      <c r="H2" s="3" t="s">
        <v>3</v>
      </c>
      <c r="I2" s="3" t="s">
        <v>11</v>
      </c>
      <c r="J2" s="3" t="s">
        <v>4</v>
      </c>
    </row>
    <row r="3" spans="1:10" s="1" customFormat="1" ht="12.75">
      <c r="A3" s="4" t="s">
        <v>5</v>
      </c>
      <c r="B3" s="202"/>
      <c r="C3" s="4"/>
      <c r="D3" s="4" t="s">
        <v>18</v>
      </c>
      <c r="E3" s="202"/>
      <c r="F3" s="202"/>
      <c r="G3" s="202"/>
      <c r="H3" s="4" t="s">
        <v>6</v>
      </c>
      <c r="I3" s="4" t="s">
        <v>79</v>
      </c>
      <c r="J3" s="4" t="s">
        <v>6</v>
      </c>
    </row>
    <row r="4" spans="1:10" ht="12.75" customHeight="1">
      <c r="A4" s="105" t="s">
        <v>40</v>
      </c>
      <c r="B4" s="113"/>
      <c r="C4" s="114"/>
      <c r="D4" s="114"/>
      <c r="E4" s="114"/>
      <c r="F4" s="114"/>
      <c r="G4" s="114"/>
      <c r="H4" s="114"/>
      <c r="I4" s="115"/>
      <c r="J4" s="91"/>
    </row>
    <row r="5" spans="1:11" ht="12.75" customHeight="1">
      <c r="A5" s="194" t="s">
        <v>7</v>
      </c>
      <c r="B5" s="108" t="s">
        <v>69</v>
      </c>
      <c r="C5" s="64" t="s">
        <v>41</v>
      </c>
      <c r="D5" s="65">
        <v>104513013</v>
      </c>
      <c r="E5" s="65"/>
      <c r="F5" s="65">
        <v>4116</v>
      </c>
      <c r="G5" s="80" t="s">
        <v>53</v>
      </c>
      <c r="H5" s="152">
        <v>1020</v>
      </c>
      <c r="I5" s="117">
        <v>218.46</v>
      </c>
      <c r="J5" s="111">
        <f aca="true" t="shared" si="0" ref="J5:J25">H5+I5</f>
        <v>1238.46</v>
      </c>
      <c r="K5" s="166"/>
    </row>
    <row r="6" spans="1:11" ht="12.75" customHeight="1">
      <c r="A6" s="195"/>
      <c r="B6" s="108" t="s">
        <v>70</v>
      </c>
      <c r="C6" s="64" t="s">
        <v>41</v>
      </c>
      <c r="D6" s="65">
        <v>104113013</v>
      </c>
      <c r="E6" s="65"/>
      <c r="F6" s="65">
        <v>4116</v>
      </c>
      <c r="G6" s="80" t="s">
        <v>53</v>
      </c>
      <c r="H6" s="116">
        <v>200</v>
      </c>
      <c r="I6" s="117">
        <v>-54.3</v>
      </c>
      <c r="J6" s="111">
        <f t="shared" si="0"/>
        <v>145.7</v>
      </c>
      <c r="K6" s="164"/>
    </row>
    <row r="7" spans="1:11" ht="12.75" customHeight="1">
      <c r="A7" s="195"/>
      <c r="B7" s="88" t="s">
        <v>311</v>
      </c>
      <c r="C7" s="89"/>
      <c r="D7" s="91">
        <v>104513013</v>
      </c>
      <c r="E7" s="91">
        <v>4359</v>
      </c>
      <c r="F7" s="91">
        <v>3122</v>
      </c>
      <c r="G7" s="90" t="s">
        <v>53</v>
      </c>
      <c r="H7" s="86">
        <v>1512</v>
      </c>
      <c r="I7" s="140">
        <f>-1342-164.16</f>
        <v>-1506.16</v>
      </c>
      <c r="J7" s="74">
        <f t="shared" si="0"/>
        <v>5.839999999999918</v>
      </c>
      <c r="K7" s="164"/>
    </row>
    <row r="8" spans="1:11" ht="12.75" customHeight="1">
      <c r="A8" s="195"/>
      <c r="B8" s="88" t="s">
        <v>346</v>
      </c>
      <c r="C8" s="89"/>
      <c r="D8" s="91">
        <v>104513013</v>
      </c>
      <c r="E8" s="91">
        <v>4359</v>
      </c>
      <c r="F8" s="91">
        <v>5011</v>
      </c>
      <c r="G8" s="90" t="s">
        <v>53</v>
      </c>
      <c r="H8" s="86">
        <v>1100</v>
      </c>
      <c r="I8" s="140">
        <v>-351</v>
      </c>
      <c r="J8" s="74">
        <f t="shared" si="0"/>
        <v>749</v>
      </c>
      <c r="K8" s="165"/>
    </row>
    <row r="9" spans="1:11" ht="12.75" customHeight="1">
      <c r="A9" s="195"/>
      <c r="B9" s="88" t="s">
        <v>347</v>
      </c>
      <c r="C9" s="89"/>
      <c r="D9" s="91">
        <v>104113013</v>
      </c>
      <c r="E9" s="91">
        <v>4359</v>
      </c>
      <c r="F9" s="91">
        <v>5011</v>
      </c>
      <c r="G9" s="90" t="s">
        <v>53</v>
      </c>
      <c r="H9" s="86">
        <v>150</v>
      </c>
      <c r="I9" s="140">
        <v>-63</v>
      </c>
      <c r="J9" s="74">
        <f t="shared" si="0"/>
        <v>87</v>
      </c>
      <c r="K9" s="149"/>
    </row>
    <row r="10" spans="1:11" ht="12.75" customHeight="1">
      <c r="A10" s="195"/>
      <c r="B10" s="88" t="s">
        <v>352</v>
      </c>
      <c r="C10" s="89"/>
      <c r="D10" s="91">
        <v>104513013</v>
      </c>
      <c r="E10" s="91">
        <v>4359</v>
      </c>
      <c r="F10" s="91">
        <v>5021</v>
      </c>
      <c r="G10" s="90" t="s">
        <v>53</v>
      </c>
      <c r="H10" s="86">
        <v>200</v>
      </c>
      <c r="I10" s="140">
        <v>-100</v>
      </c>
      <c r="J10" s="73">
        <f t="shared" si="0"/>
        <v>100</v>
      </c>
      <c r="K10" s="149"/>
    </row>
    <row r="11" spans="1:10" ht="12.75" customHeight="1">
      <c r="A11" s="195"/>
      <c r="B11" s="88" t="s">
        <v>353</v>
      </c>
      <c r="C11" s="89"/>
      <c r="D11" s="91">
        <v>104513013</v>
      </c>
      <c r="E11" s="91">
        <v>4359</v>
      </c>
      <c r="F11" s="91">
        <v>5031</v>
      </c>
      <c r="G11" s="90" t="s">
        <v>53</v>
      </c>
      <c r="H11" s="92">
        <v>263</v>
      </c>
      <c r="I11" s="93">
        <v>-46</v>
      </c>
      <c r="J11" s="86">
        <f t="shared" si="0"/>
        <v>217</v>
      </c>
    </row>
    <row r="12" spans="1:10" ht="12.75" customHeight="1">
      <c r="A12" s="195"/>
      <c r="B12" s="88" t="s">
        <v>357</v>
      </c>
      <c r="C12" s="89"/>
      <c r="D12" s="91">
        <v>104113013</v>
      </c>
      <c r="E12" s="91">
        <v>4359</v>
      </c>
      <c r="F12" s="91">
        <v>5031</v>
      </c>
      <c r="G12" s="90" t="s">
        <v>53</v>
      </c>
      <c r="H12" s="86">
        <v>37</v>
      </c>
      <c r="I12" s="122">
        <v>-8</v>
      </c>
      <c r="J12" s="86">
        <f t="shared" si="0"/>
        <v>29</v>
      </c>
    </row>
    <row r="13" spans="1:10" ht="12.75" customHeight="1">
      <c r="A13" s="195"/>
      <c r="B13" s="88" t="s">
        <v>354</v>
      </c>
      <c r="C13" s="89"/>
      <c r="D13" s="91">
        <v>104513013</v>
      </c>
      <c r="E13" s="91">
        <v>4359</v>
      </c>
      <c r="F13" s="91">
        <v>5032</v>
      </c>
      <c r="G13" s="90" t="s">
        <v>53</v>
      </c>
      <c r="H13" s="86">
        <v>93</v>
      </c>
      <c r="I13" s="122">
        <v>-13</v>
      </c>
      <c r="J13" s="86">
        <f t="shared" si="0"/>
        <v>80</v>
      </c>
    </row>
    <row r="14" spans="1:10" ht="12.75" customHeight="1">
      <c r="A14" s="195"/>
      <c r="B14" s="88" t="s">
        <v>356</v>
      </c>
      <c r="C14" s="89"/>
      <c r="D14" s="91">
        <v>104113013</v>
      </c>
      <c r="E14" s="91">
        <v>4359</v>
      </c>
      <c r="F14" s="91">
        <v>5032</v>
      </c>
      <c r="G14" s="90" t="s">
        <v>53</v>
      </c>
      <c r="H14" s="86">
        <v>13</v>
      </c>
      <c r="I14" s="122">
        <v>-3</v>
      </c>
      <c r="J14" s="86">
        <f t="shared" si="0"/>
        <v>10</v>
      </c>
    </row>
    <row r="15" spans="1:10" ht="12.75" customHeight="1">
      <c r="A15" s="195"/>
      <c r="B15" s="88" t="s">
        <v>351</v>
      </c>
      <c r="C15" s="89"/>
      <c r="D15" s="91">
        <v>104513013</v>
      </c>
      <c r="E15" s="91">
        <v>4359</v>
      </c>
      <c r="F15" s="91">
        <v>5136</v>
      </c>
      <c r="G15" s="90" t="s">
        <v>53</v>
      </c>
      <c r="H15" s="86">
        <v>40</v>
      </c>
      <c r="I15" s="122">
        <v>-18</v>
      </c>
      <c r="J15" s="86">
        <f t="shared" si="0"/>
        <v>22</v>
      </c>
    </row>
    <row r="16" spans="1:10" ht="12.75" customHeight="1">
      <c r="A16" s="195"/>
      <c r="B16" s="88" t="s">
        <v>350</v>
      </c>
      <c r="C16" s="89"/>
      <c r="D16" s="91">
        <v>104513013</v>
      </c>
      <c r="E16" s="91">
        <v>4359</v>
      </c>
      <c r="F16" s="91">
        <v>5137</v>
      </c>
      <c r="G16" s="90" t="s">
        <v>53</v>
      </c>
      <c r="H16" s="86">
        <v>40</v>
      </c>
      <c r="I16" s="122">
        <v>-36</v>
      </c>
      <c r="J16" s="86">
        <f t="shared" si="0"/>
        <v>4</v>
      </c>
    </row>
    <row r="17" spans="1:10" ht="12.75" customHeight="1">
      <c r="A17" s="195"/>
      <c r="B17" s="88" t="s">
        <v>349</v>
      </c>
      <c r="C17" s="89"/>
      <c r="D17" s="91">
        <v>104513013</v>
      </c>
      <c r="E17" s="91">
        <v>4359</v>
      </c>
      <c r="F17" s="91">
        <v>5139</v>
      </c>
      <c r="G17" s="90" t="s">
        <v>53</v>
      </c>
      <c r="H17" s="86">
        <v>70</v>
      </c>
      <c r="I17" s="122">
        <v>-64</v>
      </c>
      <c r="J17" s="86">
        <f t="shared" si="0"/>
        <v>6</v>
      </c>
    </row>
    <row r="18" spans="1:10" ht="12.75" customHeight="1">
      <c r="A18" s="195"/>
      <c r="B18" s="88" t="s">
        <v>358</v>
      </c>
      <c r="C18" s="89"/>
      <c r="D18" s="91">
        <v>104513013</v>
      </c>
      <c r="E18" s="91">
        <v>4359</v>
      </c>
      <c r="F18" s="91">
        <v>5162</v>
      </c>
      <c r="G18" s="90" t="s">
        <v>53</v>
      </c>
      <c r="H18" s="86">
        <v>20</v>
      </c>
      <c r="I18" s="122">
        <v>-8</v>
      </c>
      <c r="J18" s="86">
        <f t="shared" si="0"/>
        <v>12</v>
      </c>
    </row>
    <row r="19" spans="1:10" ht="12.75" customHeight="1">
      <c r="A19" s="195"/>
      <c r="B19" s="88" t="s">
        <v>359</v>
      </c>
      <c r="C19" s="89"/>
      <c r="D19" s="91">
        <v>104513013</v>
      </c>
      <c r="E19" s="91">
        <v>4359</v>
      </c>
      <c r="F19" s="91">
        <v>5163</v>
      </c>
      <c r="G19" s="90" t="s">
        <v>53</v>
      </c>
      <c r="H19" s="86">
        <v>10</v>
      </c>
      <c r="I19" s="122">
        <v>-9</v>
      </c>
      <c r="J19" s="86">
        <f t="shared" si="0"/>
        <v>1</v>
      </c>
    </row>
    <row r="20" spans="1:10" ht="12.75" customHeight="1">
      <c r="A20" s="195"/>
      <c r="B20" s="88" t="s">
        <v>360</v>
      </c>
      <c r="C20" s="89"/>
      <c r="D20" s="91">
        <v>104513013</v>
      </c>
      <c r="E20" s="91">
        <v>4359</v>
      </c>
      <c r="F20" s="91">
        <v>5164</v>
      </c>
      <c r="G20" s="90" t="s">
        <v>53</v>
      </c>
      <c r="H20" s="86">
        <v>70</v>
      </c>
      <c r="I20" s="122">
        <v>-66</v>
      </c>
      <c r="J20" s="86">
        <f t="shared" si="0"/>
        <v>4</v>
      </c>
    </row>
    <row r="21" spans="1:10" ht="12.75" customHeight="1">
      <c r="A21" s="195"/>
      <c r="B21" s="88" t="s">
        <v>361</v>
      </c>
      <c r="C21" s="89"/>
      <c r="D21" s="91">
        <v>104513013</v>
      </c>
      <c r="E21" s="91">
        <v>4359</v>
      </c>
      <c r="F21" s="91">
        <v>5167</v>
      </c>
      <c r="G21" s="90" t="s">
        <v>53</v>
      </c>
      <c r="H21" s="86">
        <v>150</v>
      </c>
      <c r="I21" s="122">
        <v>-133</v>
      </c>
      <c r="J21" s="86">
        <f t="shared" si="0"/>
        <v>17</v>
      </c>
    </row>
    <row r="22" spans="1:10" ht="12.75" customHeight="1">
      <c r="A22" s="195"/>
      <c r="B22" s="88" t="s">
        <v>362</v>
      </c>
      <c r="C22" s="89"/>
      <c r="D22" s="91">
        <v>104513013</v>
      </c>
      <c r="E22" s="91">
        <v>4359</v>
      </c>
      <c r="F22" s="91">
        <v>5169</v>
      </c>
      <c r="G22" s="90" t="s">
        <v>53</v>
      </c>
      <c r="H22" s="86">
        <v>376</v>
      </c>
      <c r="I22" s="122">
        <v>-319</v>
      </c>
      <c r="J22" s="86">
        <f t="shared" si="0"/>
        <v>57</v>
      </c>
    </row>
    <row r="23" spans="1:10" ht="12.75" customHeight="1">
      <c r="A23" s="195"/>
      <c r="B23" s="88" t="s">
        <v>363</v>
      </c>
      <c r="C23" s="89"/>
      <c r="D23" s="91">
        <v>104113013</v>
      </c>
      <c r="E23" s="91">
        <v>4359</v>
      </c>
      <c r="F23" s="91">
        <v>5169</v>
      </c>
      <c r="G23" s="90" t="s">
        <v>53</v>
      </c>
      <c r="H23" s="86">
        <v>168</v>
      </c>
      <c r="I23" s="122">
        <v>-45</v>
      </c>
      <c r="J23" s="86">
        <f t="shared" si="0"/>
        <v>123</v>
      </c>
    </row>
    <row r="24" spans="1:10" ht="12.75" customHeight="1">
      <c r="A24" s="195"/>
      <c r="B24" s="88" t="s">
        <v>364</v>
      </c>
      <c r="C24" s="89"/>
      <c r="D24" s="91">
        <v>104513013</v>
      </c>
      <c r="E24" s="91">
        <v>4359</v>
      </c>
      <c r="F24" s="91">
        <v>5173</v>
      </c>
      <c r="G24" s="90" t="s">
        <v>53</v>
      </c>
      <c r="H24" s="86">
        <v>50</v>
      </c>
      <c r="I24" s="122">
        <v>-25</v>
      </c>
      <c r="J24" s="86">
        <f t="shared" si="0"/>
        <v>25</v>
      </c>
    </row>
    <row r="25" spans="1:10" ht="12.75" customHeight="1">
      <c r="A25" s="195"/>
      <c r="B25" s="88" t="s">
        <v>365</v>
      </c>
      <c r="C25" s="89"/>
      <c r="D25" s="91">
        <v>104513013</v>
      </c>
      <c r="E25" s="91">
        <v>4359</v>
      </c>
      <c r="F25" s="91">
        <v>5175</v>
      </c>
      <c r="G25" s="90" t="s">
        <v>53</v>
      </c>
      <c r="H25" s="86">
        <v>50</v>
      </c>
      <c r="I25" s="122">
        <v>-35</v>
      </c>
      <c r="J25" s="86">
        <f t="shared" si="0"/>
        <v>15</v>
      </c>
    </row>
    <row r="26" spans="1:10" ht="12.75" customHeight="1">
      <c r="A26" s="197" t="s">
        <v>10</v>
      </c>
      <c r="B26" s="88" t="s">
        <v>366</v>
      </c>
      <c r="C26" s="91"/>
      <c r="D26" s="91"/>
      <c r="E26" s="91">
        <v>4399</v>
      </c>
      <c r="F26" s="91">
        <v>3122</v>
      </c>
      <c r="G26" s="90" t="s">
        <v>54</v>
      </c>
      <c r="H26" s="86">
        <v>1005</v>
      </c>
      <c r="I26" s="130">
        <v>-286.3</v>
      </c>
      <c r="J26" s="86">
        <f>H26+I26</f>
        <v>718.7</v>
      </c>
    </row>
    <row r="27" spans="1:11" ht="12.75" customHeight="1">
      <c r="A27" s="204"/>
      <c r="B27" s="108" t="s">
        <v>371</v>
      </c>
      <c r="C27" s="64" t="s">
        <v>41</v>
      </c>
      <c r="D27" s="65">
        <v>104513013</v>
      </c>
      <c r="E27" s="65"/>
      <c r="F27" s="65">
        <v>4116</v>
      </c>
      <c r="G27" s="80" t="s">
        <v>54</v>
      </c>
      <c r="H27" s="152">
        <v>0</v>
      </c>
      <c r="I27" s="154">
        <v>256.166</v>
      </c>
      <c r="J27" s="152">
        <f aca="true" t="shared" si="1" ref="J27:J75">H27+I27</f>
        <v>256.166</v>
      </c>
      <c r="K27" s="193"/>
    </row>
    <row r="28" spans="1:11" ht="12.75" customHeight="1">
      <c r="A28" s="204"/>
      <c r="B28" s="108" t="s">
        <v>367</v>
      </c>
      <c r="C28" s="64" t="s">
        <v>41</v>
      </c>
      <c r="D28" s="65">
        <v>104113013</v>
      </c>
      <c r="E28" s="65"/>
      <c r="F28" s="65">
        <v>4116</v>
      </c>
      <c r="G28" s="80" t="s">
        <v>54</v>
      </c>
      <c r="H28" s="152">
        <v>0</v>
      </c>
      <c r="I28" s="154">
        <v>30.13</v>
      </c>
      <c r="J28" s="152">
        <f t="shared" si="1"/>
        <v>30.13</v>
      </c>
      <c r="K28" s="193"/>
    </row>
    <row r="29" spans="1:11" ht="12.75" customHeight="1">
      <c r="A29" s="204"/>
      <c r="B29" s="108" t="s">
        <v>368</v>
      </c>
      <c r="C29" s="64" t="s">
        <v>41</v>
      </c>
      <c r="D29" s="65">
        <v>104513013</v>
      </c>
      <c r="E29" s="65">
        <v>4399</v>
      </c>
      <c r="F29" s="65">
        <v>5011</v>
      </c>
      <c r="G29" s="80" t="s">
        <v>54</v>
      </c>
      <c r="H29" s="152">
        <v>0</v>
      </c>
      <c r="I29" s="154">
        <v>256.17</v>
      </c>
      <c r="J29" s="152">
        <f>H29+I29</f>
        <v>256.17</v>
      </c>
      <c r="K29" s="193"/>
    </row>
    <row r="30" spans="1:11" ht="12.75" customHeight="1">
      <c r="A30" s="204"/>
      <c r="B30" s="108" t="s">
        <v>369</v>
      </c>
      <c r="C30" s="64" t="s">
        <v>41</v>
      </c>
      <c r="D30" s="65">
        <v>104113013</v>
      </c>
      <c r="E30" s="65">
        <v>4399</v>
      </c>
      <c r="F30" s="155">
        <v>5011</v>
      </c>
      <c r="G30" s="156" t="s">
        <v>54</v>
      </c>
      <c r="H30" s="152">
        <v>0</v>
      </c>
      <c r="I30" s="154">
        <v>30.13</v>
      </c>
      <c r="J30" s="152">
        <f>H30+I30</f>
        <v>30.13</v>
      </c>
      <c r="K30" s="193"/>
    </row>
    <row r="31" spans="1:11" ht="12.75" customHeight="1">
      <c r="A31" s="204"/>
      <c r="B31" s="88" t="s">
        <v>370</v>
      </c>
      <c r="C31" s="91"/>
      <c r="D31" s="91"/>
      <c r="E31" s="91">
        <v>4399</v>
      </c>
      <c r="F31" s="91">
        <v>5011</v>
      </c>
      <c r="G31" s="90" t="s">
        <v>54</v>
      </c>
      <c r="H31" s="86">
        <v>494</v>
      </c>
      <c r="I31" s="130">
        <v>-494</v>
      </c>
      <c r="J31" s="86">
        <f t="shared" si="1"/>
        <v>0</v>
      </c>
      <c r="K31" s="193"/>
    </row>
    <row r="32" spans="1:11" ht="12.75" customHeight="1">
      <c r="A32" s="204"/>
      <c r="B32" s="88" t="s">
        <v>369</v>
      </c>
      <c r="C32" s="91"/>
      <c r="D32" s="91">
        <v>104513013</v>
      </c>
      <c r="E32" s="91">
        <v>4399</v>
      </c>
      <c r="F32" s="91">
        <v>5011</v>
      </c>
      <c r="G32" s="90" t="s">
        <v>54</v>
      </c>
      <c r="H32" s="86">
        <v>0</v>
      </c>
      <c r="I32" s="130">
        <v>207.7</v>
      </c>
      <c r="J32" s="86">
        <f t="shared" si="1"/>
        <v>207.7</v>
      </c>
      <c r="K32" s="193"/>
    </row>
    <row r="33" spans="1:11" ht="12.75" customHeight="1">
      <c r="A33" s="204"/>
      <c r="B33" s="88" t="s">
        <v>388</v>
      </c>
      <c r="C33" s="91"/>
      <c r="D33" s="91"/>
      <c r="E33" s="91">
        <v>4399</v>
      </c>
      <c r="F33" s="91">
        <v>5137</v>
      </c>
      <c r="G33" s="90" t="s">
        <v>54</v>
      </c>
      <c r="H33" s="86">
        <v>25</v>
      </c>
      <c r="I33" s="130">
        <v>-25</v>
      </c>
      <c r="J33" s="86">
        <f t="shared" si="1"/>
        <v>0</v>
      </c>
      <c r="K33" s="193"/>
    </row>
    <row r="34" spans="1:11" ht="12.75" customHeight="1">
      <c r="A34" s="204"/>
      <c r="B34" s="88" t="s">
        <v>392</v>
      </c>
      <c r="C34" s="91"/>
      <c r="D34" s="91">
        <v>104513013</v>
      </c>
      <c r="E34" s="91">
        <v>4399</v>
      </c>
      <c r="F34" s="91">
        <v>5137</v>
      </c>
      <c r="G34" s="90" t="s">
        <v>54</v>
      </c>
      <c r="H34" s="86">
        <v>0</v>
      </c>
      <c r="I34" s="130">
        <v>25</v>
      </c>
      <c r="J34" s="86">
        <f t="shared" si="1"/>
        <v>25</v>
      </c>
      <c r="K34" s="193"/>
    </row>
    <row r="35" spans="1:11" ht="12.75" customHeight="1">
      <c r="A35" s="204"/>
      <c r="B35" s="88" t="s">
        <v>391</v>
      </c>
      <c r="C35" s="91"/>
      <c r="D35" s="91"/>
      <c r="E35" s="91">
        <v>4399</v>
      </c>
      <c r="F35" s="91">
        <v>5164</v>
      </c>
      <c r="G35" s="90" t="s">
        <v>54</v>
      </c>
      <c r="H35" s="86">
        <v>6</v>
      </c>
      <c r="I35" s="130">
        <v>-6</v>
      </c>
      <c r="J35" s="86">
        <f t="shared" si="1"/>
        <v>0</v>
      </c>
      <c r="K35" s="193"/>
    </row>
    <row r="36" spans="1:11" ht="12.75" customHeight="1">
      <c r="A36" s="204"/>
      <c r="B36" s="88" t="s">
        <v>390</v>
      </c>
      <c r="C36" s="91"/>
      <c r="D36" s="91">
        <v>104513013</v>
      </c>
      <c r="E36" s="91">
        <v>4399</v>
      </c>
      <c r="F36" s="91">
        <v>5164</v>
      </c>
      <c r="G36" s="90" t="s">
        <v>54</v>
      </c>
      <c r="H36" s="86">
        <v>0</v>
      </c>
      <c r="I36" s="130">
        <v>6</v>
      </c>
      <c r="J36" s="86">
        <f t="shared" si="1"/>
        <v>6</v>
      </c>
      <c r="K36" s="193"/>
    </row>
    <row r="37" spans="1:11" ht="12.75" customHeight="1">
      <c r="A37" s="204"/>
      <c r="B37" s="88" t="s">
        <v>389</v>
      </c>
      <c r="C37" s="91"/>
      <c r="D37" s="91"/>
      <c r="E37" s="91">
        <v>4399</v>
      </c>
      <c r="F37" s="91">
        <v>5169</v>
      </c>
      <c r="G37" s="90" t="s">
        <v>54</v>
      </c>
      <c r="H37" s="86">
        <v>185</v>
      </c>
      <c r="I37" s="130">
        <v>-185</v>
      </c>
      <c r="J37" s="86">
        <f t="shared" si="1"/>
        <v>0</v>
      </c>
      <c r="K37" s="193"/>
    </row>
    <row r="38" spans="1:11" ht="12.75" customHeight="1">
      <c r="A38" s="204"/>
      <c r="B38" s="88" t="s">
        <v>385</v>
      </c>
      <c r="C38" s="91"/>
      <c r="D38" s="91">
        <v>104513013</v>
      </c>
      <c r="E38" s="91">
        <v>4399</v>
      </c>
      <c r="F38" s="91">
        <v>5169</v>
      </c>
      <c r="G38" s="90" t="s">
        <v>54</v>
      </c>
      <c r="H38" s="86">
        <v>0</v>
      </c>
      <c r="I38" s="130">
        <v>185</v>
      </c>
      <c r="J38" s="86">
        <f t="shared" si="1"/>
        <v>185</v>
      </c>
      <c r="K38" s="193"/>
    </row>
    <row r="39" spans="1:11" ht="12.75" customHeight="1">
      <c r="A39" s="204"/>
      <c r="B39" s="88" t="s">
        <v>384</v>
      </c>
      <c r="C39" s="91"/>
      <c r="D39" s="91"/>
      <c r="E39" s="91">
        <v>4399</v>
      </c>
      <c r="F39" s="91">
        <v>5173</v>
      </c>
      <c r="G39" s="90" t="s">
        <v>54</v>
      </c>
      <c r="H39" s="86">
        <v>5</v>
      </c>
      <c r="I39" s="130">
        <v>-5</v>
      </c>
      <c r="J39" s="86">
        <f t="shared" si="1"/>
        <v>0</v>
      </c>
      <c r="K39" s="193"/>
    </row>
    <row r="40" spans="1:11" ht="12.75" customHeight="1">
      <c r="A40" s="204"/>
      <c r="B40" s="88" t="s">
        <v>383</v>
      </c>
      <c r="C40" s="91"/>
      <c r="D40" s="91">
        <v>104513013</v>
      </c>
      <c r="E40" s="91">
        <v>4399</v>
      </c>
      <c r="F40" s="91">
        <v>5173</v>
      </c>
      <c r="G40" s="90" t="s">
        <v>54</v>
      </c>
      <c r="H40" s="86">
        <v>0</v>
      </c>
      <c r="I40" s="130">
        <v>5</v>
      </c>
      <c r="J40" s="86">
        <f t="shared" si="1"/>
        <v>5</v>
      </c>
      <c r="K40" s="193"/>
    </row>
    <row r="41" spans="1:11" ht="12.75" customHeight="1">
      <c r="A41" s="204"/>
      <c r="B41" s="88" t="s">
        <v>421</v>
      </c>
      <c r="C41" s="91"/>
      <c r="D41" s="91"/>
      <c r="E41" s="91">
        <v>4399</v>
      </c>
      <c r="F41" s="91">
        <v>5175</v>
      </c>
      <c r="G41" s="90" t="s">
        <v>54</v>
      </c>
      <c r="H41" s="86">
        <v>28</v>
      </c>
      <c r="I41" s="130">
        <v>-28</v>
      </c>
      <c r="J41" s="86">
        <f t="shared" si="1"/>
        <v>0</v>
      </c>
      <c r="K41" s="193"/>
    </row>
    <row r="42" spans="1:11" ht="12.75" customHeight="1">
      <c r="A42" s="204"/>
      <c r="B42" s="88" t="s">
        <v>419</v>
      </c>
      <c r="C42" s="91"/>
      <c r="D42" s="91">
        <v>13013</v>
      </c>
      <c r="E42" s="91">
        <v>4399</v>
      </c>
      <c r="F42" s="91">
        <v>5175</v>
      </c>
      <c r="G42" s="90" t="s">
        <v>54</v>
      </c>
      <c r="H42" s="86">
        <v>-5</v>
      </c>
      <c r="I42" s="130">
        <v>5</v>
      </c>
      <c r="J42" s="86">
        <f t="shared" si="1"/>
        <v>0</v>
      </c>
      <c r="K42" s="193"/>
    </row>
    <row r="43" spans="1:11" ht="12.75" customHeight="1">
      <c r="A43" s="204"/>
      <c r="B43" s="88" t="s">
        <v>420</v>
      </c>
      <c r="C43" s="91"/>
      <c r="D43" s="91">
        <v>104513013</v>
      </c>
      <c r="E43" s="91">
        <v>4399</v>
      </c>
      <c r="F43" s="91">
        <v>5175</v>
      </c>
      <c r="G43" s="90" t="s">
        <v>54</v>
      </c>
      <c r="H43" s="86">
        <v>0</v>
      </c>
      <c r="I43" s="130">
        <v>23</v>
      </c>
      <c r="J43" s="86">
        <f t="shared" si="1"/>
        <v>23</v>
      </c>
      <c r="K43" s="193"/>
    </row>
    <row r="44" spans="1:11" ht="12.75" customHeight="1">
      <c r="A44" s="204"/>
      <c r="B44" s="88" t="s">
        <v>382</v>
      </c>
      <c r="C44" s="91"/>
      <c r="D44" s="91"/>
      <c r="E44" s="91">
        <v>4399</v>
      </c>
      <c r="F44" s="91">
        <v>5139</v>
      </c>
      <c r="G44" s="90" t="s">
        <v>54</v>
      </c>
      <c r="H44" s="86">
        <v>5</v>
      </c>
      <c r="I44" s="130">
        <v>-5</v>
      </c>
      <c r="J44" s="86">
        <f t="shared" si="1"/>
        <v>0</v>
      </c>
      <c r="K44" s="193"/>
    </row>
    <row r="45" spans="1:11" ht="12.75" customHeight="1">
      <c r="A45" s="204"/>
      <c r="B45" s="88" t="s">
        <v>381</v>
      </c>
      <c r="C45" s="91"/>
      <c r="D45" s="91">
        <v>104513013</v>
      </c>
      <c r="E45" s="91">
        <v>4399</v>
      </c>
      <c r="F45" s="91">
        <v>5139</v>
      </c>
      <c r="G45" s="90" t="s">
        <v>54</v>
      </c>
      <c r="H45" s="86">
        <v>0</v>
      </c>
      <c r="I45" s="130">
        <v>5</v>
      </c>
      <c r="J45" s="86">
        <f t="shared" si="1"/>
        <v>5</v>
      </c>
      <c r="K45" s="193"/>
    </row>
    <row r="46" spans="1:11" ht="12.75" customHeight="1">
      <c r="A46" s="204"/>
      <c r="B46" s="88" t="s">
        <v>380</v>
      </c>
      <c r="C46" s="91"/>
      <c r="D46" s="91"/>
      <c r="E46" s="91">
        <v>4399</v>
      </c>
      <c r="F46" s="91">
        <v>5031</v>
      </c>
      <c r="G46" s="90" t="s">
        <v>54</v>
      </c>
      <c r="H46" s="86">
        <v>132</v>
      </c>
      <c r="I46" s="130">
        <v>-132</v>
      </c>
      <c r="J46" s="86">
        <f t="shared" si="1"/>
        <v>0</v>
      </c>
      <c r="K46" s="193"/>
    </row>
    <row r="47" spans="1:11" ht="12.75" customHeight="1">
      <c r="A47" s="204"/>
      <c r="B47" s="88" t="s">
        <v>379</v>
      </c>
      <c r="C47" s="91"/>
      <c r="D47" s="91">
        <v>104513013</v>
      </c>
      <c r="E47" s="91">
        <v>4399</v>
      </c>
      <c r="F47" s="91">
        <v>5031</v>
      </c>
      <c r="G47" s="90" t="s">
        <v>54</v>
      </c>
      <c r="H47" s="86">
        <v>0</v>
      </c>
      <c r="I47" s="130">
        <v>132</v>
      </c>
      <c r="J47" s="86">
        <f t="shared" si="1"/>
        <v>132</v>
      </c>
      <c r="K47" s="193"/>
    </row>
    <row r="48" spans="1:11" ht="12.75" customHeight="1">
      <c r="A48" s="204"/>
      <c r="B48" s="88" t="s">
        <v>378</v>
      </c>
      <c r="C48" s="91"/>
      <c r="D48" s="91"/>
      <c r="E48" s="91">
        <v>4399</v>
      </c>
      <c r="F48" s="91">
        <v>5032</v>
      </c>
      <c r="G48" s="90" t="s">
        <v>54</v>
      </c>
      <c r="H48" s="86">
        <v>51</v>
      </c>
      <c r="I48" s="130">
        <v>-51</v>
      </c>
      <c r="J48" s="86">
        <f t="shared" si="1"/>
        <v>0</v>
      </c>
      <c r="K48" s="193"/>
    </row>
    <row r="49" spans="1:11" ht="12.75" customHeight="1">
      <c r="A49" s="204"/>
      <c r="B49" s="88" t="s">
        <v>377</v>
      </c>
      <c r="C49" s="91"/>
      <c r="D49" s="91">
        <v>104513013</v>
      </c>
      <c r="E49" s="91">
        <v>4399</v>
      </c>
      <c r="F49" s="91">
        <v>5032</v>
      </c>
      <c r="G49" s="90" t="s">
        <v>54</v>
      </c>
      <c r="H49" s="86">
        <v>0</v>
      </c>
      <c r="I49" s="130">
        <v>51</v>
      </c>
      <c r="J49" s="86">
        <f t="shared" si="1"/>
        <v>51</v>
      </c>
      <c r="K49" s="193"/>
    </row>
    <row r="50" spans="1:11" ht="12.75" customHeight="1">
      <c r="A50" s="204"/>
      <c r="B50" s="88" t="s">
        <v>376</v>
      </c>
      <c r="C50" s="91"/>
      <c r="D50" s="91"/>
      <c r="E50" s="91">
        <v>4399</v>
      </c>
      <c r="F50" s="91">
        <v>5172</v>
      </c>
      <c r="G50" s="90" t="s">
        <v>54</v>
      </c>
      <c r="H50" s="86">
        <v>7</v>
      </c>
      <c r="I50" s="130">
        <v>-7</v>
      </c>
      <c r="J50" s="86">
        <f t="shared" si="1"/>
        <v>0</v>
      </c>
      <c r="K50" s="193"/>
    </row>
    <row r="51" spans="1:11" ht="12.75" customHeight="1">
      <c r="A51" s="204"/>
      <c r="B51" s="88" t="s">
        <v>375</v>
      </c>
      <c r="C51" s="91"/>
      <c r="D51" s="91">
        <v>104513013</v>
      </c>
      <c r="E51" s="91">
        <v>4399</v>
      </c>
      <c r="F51" s="91">
        <v>5172</v>
      </c>
      <c r="G51" s="90" t="s">
        <v>54</v>
      </c>
      <c r="H51" s="86">
        <v>0</v>
      </c>
      <c r="I51" s="130">
        <v>7</v>
      </c>
      <c r="J51" s="86">
        <f t="shared" si="1"/>
        <v>7</v>
      </c>
      <c r="K51" s="193"/>
    </row>
    <row r="52" spans="1:11" ht="12.75" customHeight="1">
      <c r="A52" s="204"/>
      <c r="B52" s="88" t="s">
        <v>374</v>
      </c>
      <c r="C52" s="91"/>
      <c r="D52" s="91"/>
      <c r="E52" s="91">
        <v>4399</v>
      </c>
      <c r="F52" s="91">
        <v>5163</v>
      </c>
      <c r="G52" s="90" t="s">
        <v>54</v>
      </c>
      <c r="H52" s="86">
        <v>2</v>
      </c>
      <c r="I52" s="130">
        <v>-2</v>
      </c>
      <c r="J52" s="86">
        <f t="shared" si="1"/>
        <v>0</v>
      </c>
      <c r="K52" s="193"/>
    </row>
    <row r="53" spans="1:11" ht="12.75" customHeight="1">
      <c r="A53" s="204"/>
      <c r="B53" s="88" t="s">
        <v>418</v>
      </c>
      <c r="C53" s="91"/>
      <c r="D53" s="91">
        <v>104513013</v>
      </c>
      <c r="E53" s="91">
        <v>4399</v>
      </c>
      <c r="F53" s="91">
        <v>5163</v>
      </c>
      <c r="G53" s="90" t="s">
        <v>54</v>
      </c>
      <c r="H53" s="86">
        <v>0</v>
      </c>
      <c r="I53" s="130">
        <v>2</v>
      </c>
      <c r="J53" s="86">
        <f t="shared" si="1"/>
        <v>2</v>
      </c>
      <c r="K53" s="193"/>
    </row>
    <row r="54" spans="1:11" ht="12.75" customHeight="1">
      <c r="A54" s="204"/>
      <c r="B54" s="88" t="s">
        <v>373</v>
      </c>
      <c r="C54" s="91"/>
      <c r="D54" s="91"/>
      <c r="E54" s="91">
        <v>4399</v>
      </c>
      <c r="F54" s="91">
        <v>5021</v>
      </c>
      <c r="G54" s="90" t="s">
        <v>54</v>
      </c>
      <c r="H54" s="86">
        <v>15</v>
      </c>
      <c r="I54" s="130">
        <v>-15</v>
      </c>
      <c r="J54" s="86">
        <f t="shared" si="1"/>
        <v>0</v>
      </c>
      <c r="K54" s="193"/>
    </row>
    <row r="55" spans="1:11" ht="12.75" customHeight="1">
      <c r="A55" s="204"/>
      <c r="B55" s="88" t="s">
        <v>328</v>
      </c>
      <c r="C55" s="91"/>
      <c r="D55" s="91">
        <v>104513013</v>
      </c>
      <c r="E55" s="91">
        <v>4399</v>
      </c>
      <c r="F55" s="91">
        <v>5021</v>
      </c>
      <c r="G55" s="90" t="s">
        <v>54</v>
      </c>
      <c r="H55" s="86">
        <v>0</v>
      </c>
      <c r="I55" s="130">
        <v>15</v>
      </c>
      <c r="J55" s="86">
        <f t="shared" si="1"/>
        <v>15</v>
      </c>
      <c r="K55" s="193"/>
    </row>
    <row r="56" spans="1:11" ht="12.75" customHeight="1">
      <c r="A56" s="204"/>
      <c r="B56" s="88" t="s">
        <v>329</v>
      </c>
      <c r="C56" s="91"/>
      <c r="D56" s="91">
        <v>13013</v>
      </c>
      <c r="E56" s="91">
        <v>4399</v>
      </c>
      <c r="F56" s="91">
        <v>5167</v>
      </c>
      <c r="G56" s="90" t="s">
        <v>54</v>
      </c>
      <c r="H56" s="86">
        <v>5</v>
      </c>
      <c r="I56" s="130">
        <v>-5</v>
      </c>
      <c r="J56" s="86">
        <f t="shared" si="1"/>
        <v>0</v>
      </c>
      <c r="K56" s="193"/>
    </row>
    <row r="57" spans="1:11" ht="12.75" customHeight="1">
      <c r="A57" s="150"/>
      <c r="B57" s="88" t="s">
        <v>372</v>
      </c>
      <c r="C57" s="91"/>
      <c r="D57" s="91">
        <v>104513013</v>
      </c>
      <c r="E57" s="91">
        <v>4399</v>
      </c>
      <c r="F57" s="91">
        <v>5167</v>
      </c>
      <c r="G57" s="90" t="s">
        <v>54</v>
      </c>
      <c r="H57" s="86">
        <v>0</v>
      </c>
      <c r="I57" s="130">
        <v>5</v>
      </c>
      <c r="J57" s="86">
        <f t="shared" si="1"/>
        <v>5</v>
      </c>
      <c r="K57" s="193"/>
    </row>
    <row r="58" spans="1:10" ht="12.75" customHeight="1">
      <c r="A58" s="205" t="s">
        <v>27</v>
      </c>
      <c r="B58" s="108" t="s">
        <v>76</v>
      </c>
      <c r="C58" s="64" t="s">
        <v>41</v>
      </c>
      <c r="D58" s="65">
        <v>13011</v>
      </c>
      <c r="E58" s="108"/>
      <c r="F58" s="65">
        <v>4116</v>
      </c>
      <c r="G58" s="80" t="s">
        <v>68</v>
      </c>
      <c r="H58" s="152">
        <v>0</v>
      </c>
      <c r="I58" s="151">
        <v>54.18</v>
      </c>
      <c r="J58" s="108">
        <f t="shared" si="1"/>
        <v>54.18</v>
      </c>
    </row>
    <row r="59" spans="1:10" ht="12.75" customHeight="1">
      <c r="A59" s="205"/>
      <c r="B59" s="108" t="s">
        <v>77</v>
      </c>
      <c r="C59" s="153" t="s">
        <v>41</v>
      </c>
      <c r="D59" s="65">
        <v>13011</v>
      </c>
      <c r="E59" s="65">
        <v>4329</v>
      </c>
      <c r="F59" s="65">
        <v>5169</v>
      </c>
      <c r="G59" s="80" t="s">
        <v>68</v>
      </c>
      <c r="H59" s="152">
        <v>70</v>
      </c>
      <c r="I59" s="151">
        <v>54.18</v>
      </c>
      <c r="J59" s="108">
        <f t="shared" si="1"/>
        <v>124.18</v>
      </c>
    </row>
    <row r="60" spans="1:10" ht="12.75" customHeight="1">
      <c r="A60" s="197" t="s">
        <v>28</v>
      </c>
      <c r="B60" s="108" t="s">
        <v>320</v>
      </c>
      <c r="C60" s="153" t="s">
        <v>41</v>
      </c>
      <c r="D60" s="65">
        <v>103533063</v>
      </c>
      <c r="E60" s="65"/>
      <c r="F60" s="65">
        <v>4116</v>
      </c>
      <c r="G60" s="65">
        <v>6277</v>
      </c>
      <c r="H60" s="152">
        <v>717.67</v>
      </c>
      <c r="I60" s="151">
        <v>-293.05</v>
      </c>
      <c r="J60" s="108">
        <f t="shared" si="1"/>
        <v>424.61999999999995</v>
      </c>
    </row>
    <row r="61" spans="1:10" ht="12.75" customHeight="1">
      <c r="A61" s="204"/>
      <c r="B61" s="108" t="s">
        <v>321</v>
      </c>
      <c r="C61" s="153" t="s">
        <v>41</v>
      </c>
      <c r="D61" s="65">
        <v>103133063</v>
      </c>
      <c r="E61" s="65"/>
      <c r="F61" s="65">
        <v>4116</v>
      </c>
      <c r="G61" s="65">
        <v>6277</v>
      </c>
      <c r="H61" s="152">
        <v>84.43</v>
      </c>
      <c r="I61" s="151">
        <v>-34.48</v>
      </c>
      <c r="J61" s="108">
        <f t="shared" si="1"/>
        <v>49.95000000000001</v>
      </c>
    </row>
    <row r="62" spans="1:10" ht="12.75" customHeight="1">
      <c r="A62" s="204"/>
      <c r="B62" s="88" t="s">
        <v>322</v>
      </c>
      <c r="C62" s="157"/>
      <c r="D62" s="91">
        <v>103533063</v>
      </c>
      <c r="E62" s="91">
        <v>3113</v>
      </c>
      <c r="F62" s="91">
        <v>5011</v>
      </c>
      <c r="G62" s="91">
        <v>6277</v>
      </c>
      <c r="H62" s="86">
        <v>197.5</v>
      </c>
      <c r="I62" s="158">
        <v>-32.88</v>
      </c>
      <c r="J62" s="88">
        <f t="shared" si="1"/>
        <v>164.62</v>
      </c>
    </row>
    <row r="63" spans="1:10" ht="12.75" customHeight="1">
      <c r="A63" s="204"/>
      <c r="B63" s="88" t="s">
        <v>323</v>
      </c>
      <c r="C63" s="157"/>
      <c r="D63" s="91">
        <v>103533063</v>
      </c>
      <c r="E63" s="91">
        <v>3113</v>
      </c>
      <c r="F63" s="91">
        <v>5021</v>
      </c>
      <c r="G63" s="91">
        <v>6277</v>
      </c>
      <c r="H63" s="86">
        <v>369</v>
      </c>
      <c r="I63" s="158">
        <v>-105.72</v>
      </c>
      <c r="J63" s="88">
        <f t="shared" si="1"/>
        <v>263.28</v>
      </c>
    </row>
    <row r="64" spans="1:10" ht="12.75" customHeight="1">
      <c r="A64" s="204"/>
      <c r="B64" s="88" t="s">
        <v>324</v>
      </c>
      <c r="C64" s="157"/>
      <c r="D64" s="91">
        <v>103533063</v>
      </c>
      <c r="E64" s="91">
        <v>3113</v>
      </c>
      <c r="F64" s="91">
        <v>5031</v>
      </c>
      <c r="G64" s="91">
        <v>6277</v>
      </c>
      <c r="H64" s="86">
        <v>112</v>
      </c>
      <c r="I64" s="158">
        <v>-20.92</v>
      </c>
      <c r="J64" s="88">
        <f t="shared" si="1"/>
        <v>91.08</v>
      </c>
    </row>
    <row r="65" spans="1:10" ht="12.75" customHeight="1">
      <c r="A65" s="204"/>
      <c r="B65" s="88" t="s">
        <v>325</v>
      </c>
      <c r="C65" s="157"/>
      <c r="D65" s="91">
        <v>103533063</v>
      </c>
      <c r="E65" s="91">
        <v>3113</v>
      </c>
      <c r="F65" s="55">
        <v>5032</v>
      </c>
      <c r="G65" s="55">
        <v>6277</v>
      </c>
      <c r="H65" s="139">
        <v>41</v>
      </c>
      <c r="I65" s="158">
        <v>-8.22</v>
      </c>
      <c r="J65" s="62">
        <f t="shared" si="1"/>
        <v>32.78</v>
      </c>
    </row>
    <row r="66" spans="1:10" ht="12.75" customHeight="1">
      <c r="A66" s="204"/>
      <c r="B66" s="88" t="s">
        <v>355</v>
      </c>
      <c r="C66" s="157"/>
      <c r="D66" s="91">
        <v>103133063</v>
      </c>
      <c r="E66" s="91">
        <v>3113</v>
      </c>
      <c r="F66" s="91">
        <v>5169</v>
      </c>
      <c r="G66" s="91">
        <v>6277</v>
      </c>
      <c r="H66" s="86">
        <v>147.9</v>
      </c>
      <c r="I66" s="158">
        <v>-21.62</v>
      </c>
      <c r="J66" s="88">
        <f>H66+I66</f>
        <v>126.28</v>
      </c>
    </row>
    <row r="67" spans="1:10" ht="12.75" customHeight="1">
      <c r="A67" s="136" t="s">
        <v>31</v>
      </c>
      <c r="B67" s="88" t="s">
        <v>78</v>
      </c>
      <c r="C67" s="157"/>
      <c r="D67" s="91"/>
      <c r="E67" s="91">
        <v>6171</v>
      </c>
      <c r="F67" s="91">
        <v>2212</v>
      </c>
      <c r="G67" s="91"/>
      <c r="H67" s="86">
        <v>1341.3</v>
      </c>
      <c r="I67" s="158">
        <v>138.17</v>
      </c>
      <c r="J67" s="86">
        <f>H67+I67</f>
        <v>1479.47</v>
      </c>
    </row>
    <row r="68" spans="1:10" ht="12.75" customHeight="1">
      <c r="A68" s="205" t="s">
        <v>35</v>
      </c>
      <c r="B68" s="108" t="s">
        <v>75</v>
      </c>
      <c r="C68" s="153" t="s">
        <v>41</v>
      </c>
      <c r="D68" s="65">
        <v>13015</v>
      </c>
      <c r="E68" s="65"/>
      <c r="F68" s="65">
        <v>4116</v>
      </c>
      <c r="G68" s="80" t="s">
        <v>73</v>
      </c>
      <c r="H68" s="152">
        <v>996</v>
      </c>
      <c r="I68" s="151">
        <v>218.99</v>
      </c>
      <c r="J68" s="111">
        <f>H68+I68</f>
        <v>1214.99</v>
      </c>
    </row>
    <row r="69" spans="1:10" ht="12.75" customHeight="1">
      <c r="A69" s="205"/>
      <c r="B69" s="108" t="s">
        <v>74</v>
      </c>
      <c r="C69" s="153" t="s">
        <v>41</v>
      </c>
      <c r="D69" s="65">
        <v>13015</v>
      </c>
      <c r="E69" s="65">
        <v>4369</v>
      </c>
      <c r="F69" s="65">
        <v>5011</v>
      </c>
      <c r="G69" s="80" t="s">
        <v>73</v>
      </c>
      <c r="H69" s="152">
        <v>996</v>
      </c>
      <c r="I69" s="151">
        <v>218.99</v>
      </c>
      <c r="J69" s="111">
        <f>H69+I69</f>
        <v>1214.99</v>
      </c>
    </row>
    <row r="70" spans="1:10" ht="12.75" customHeight="1">
      <c r="A70" s="197" t="s">
        <v>45</v>
      </c>
      <c r="B70" s="88" t="s">
        <v>207</v>
      </c>
      <c r="C70" s="157"/>
      <c r="D70" s="90" t="s">
        <v>188</v>
      </c>
      <c r="E70" s="91"/>
      <c r="F70" s="91">
        <v>4122</v>
      </c>
      <c r="G70" s="90" t="s">
        <v>187</v>
      </c>
      <c r="H70" s="86">
        <v>7.1</v>
      </c>
      <c r="I70" s="140">
        <v>-0.52</v>
      </c>
      <c r="J70" s="74">
        <f>H70+I70</f>
        <v>6.58</v>
      </c>
    </row>
    <row r="71" spans="1:10" ht="12.75" customHeight="1">
      <c r="A71" s="198"/>
      <c r="B71" s="62" t="s">
        <v>417</v>
      </c>
      <c r="C71" s="55"/>
      <c r="D71" s="90" t="s">
        <v>188</v>
      </c>
      <c r="E71" s="70" t="s">
        <v>189</v>
      </c>
      <c r="F71" s="91">
        <v>5494</v>
      </c>
      <c r="G71" s="90" t="s">
        <v>187</v>
      </c>
      <c r="H71" s="139">
        <v>7.1</v>
      </c>
      <c r="I71" s="140">
        <v>-0.52</v>
      </c>
      <c r="J71" s="139">
        <f t="shared" si="1"/>
        <v>6.58</v>
      </c>
    </row>
    <row r="72" spans="1:10" ht="12.75" customHeight="1">
      <c r="A72" s="197" t="s">
        <v>46</v>
      </c>
      <c r="B72" s="88" t="s">
        <v>416</v>
      </c>
      <c r="C72" s="91"/>
      <c r="D72" s="90"/>
      <c r="E72" s="90" t="s">
        <v>277</v>
      </c>
      <c r="F72" s="123">
        <v>3122</v>
      </c>
      <c r="G72" s="148" t="s">
        <v>197</v>
      </c>
      <c r="H72" s="86">
        <v>33500</v>
      </c>
      <c r="I72" s="130">
        <v>-13786.7</v>
      </c>
      <c r="J72" s="139">
        <f t="shared" si="1"/>
        <v>19713.3</v>
      </c>
    </row>
    <row r="73" spans="1:10" ht="12.75" customHeight="1">
      <c r="A73" s="204"/>
      <c r="B73" s="88" t="s">
        <v>415</v>
      </c>
      <c r="C73" s="91"/>
      <c r="D73" s="90" t="s">
        <v>433</v>
      </c>
      <c r="E73" s="90" t="s">
        <v>277</v>
      </c>
      <c r="F73" s="123">
        <v>4222</v>
      </c>
      <c r="G73" s="148" t="s">
        <v>197</v>
      </c>
      <c r="H73" s="86">
        <v>0</v>
      </c>
      <c r="I73" s="130">
        <v>7500</v>
      </c>
      <c r="J73" s="139">
        <f t="shared" si="1"/>
        <v>7500</v>
      </c>
    </row>
    <row r="74" spans="1:10" ht="12.75" customHeight="1">
      <c r="A74" s="204"/>
      <c r="B74" s="88" t="s">
        <v>414</v>
      </c>
      <c r="C74" s="91"/>
      <c r="D74" s="90" t="s">
        <v>432</v>
      </c>
      <c r="E74" s="90" t="s">
        <v>277</v>
      </c>
      <c r="F74" s="123">
        <v>4216</v>
      </c>
      <c r="G74" s="148" t="s">
        <v>197</v>
      </c>
      <c r="H74" s="86">
        <v>0</v>
      </c>
      <c r="I74" s="130">
        <v>6286.7</v>
      </c>
      <c r="J74" s="139">
        <f t="shared" si="1"/>
        <v>6286.7</v>
      </c>
    </row>
    <row r="75" spans="1:10" ht="12.75" customHeight="1">
      <c r="A75" s="204"/>
      <c r="B75" s="88" t="s">
        <v>413</v>
      </c>
      <c r="C75" s="91"/>
      <c r="D75" s="90"/>
      <c r="E75" s="90" t="s">
        <v>277</v>
      </c>
      <c r="F75" s="123">
        <v>3122</v>
      </c>
      <c r="G75" s="148" t="s">
        <v>197</v>
      </c>
      <c r="H75" s="86">
        <v>19713.3</v>
      </c>
      <c r="I75" s="130">
        <v>-19713.3</v>
      </c>
      <c r="J75" s="139">
        <f t="shared" si="1"/>
        <v>0</v>
      </c>
    </row>
    <row r="76" spans="1:10" ht="12.75" customHeight="1">
      <c r="A76" s="204"/>
      <c r="B76" s="171" t="s">
        <v>412</v>
      </c>
      <c r="C76" s="55"/>
      <c r="D76" s="90"/>
      <c r="E76" s="172">
        <v>4333</v>
      </c>
      <c r="F76" s="163">
        <v>3122</v>
      </c>
      <c r="G76" s="173">
        <v>6284</v>
      </c>
      <c r="H76" s="174">
        <v>1500</v>
      </c>
      <c r="I76" s="175">
        <v>-1500</v>
      </c>
      <c r="J76" s="174">
        <f aca="true" t="shared" si="2" ref="J76:J100">SUM(H76:I76)</f>
        <v>0</v>
      </c>
    </row>
    <row r="77" spans="1:10" ht="12.75" customHeight="1">
      <c r="A77" s="204"/>
      <c r="B77" s="171" t="s">
        <v>411</v>
      </c>
      <c r="C77" s="55"/>
      <c r="D77" s="90"/>
      <c r="E77" s="172">
        <v>3111</v>
      </c>
      <c r="F77" s="163">
        <v>3122</v>
      </c>
      <c r="G77" s="173">
        <v>6292</v>
      </c>
      <c r="H77" s="174">
        <v>4700</v>
      </c>
      <c r="I77" s="175">
        <v>-4700</v>
      </c>
      <c r="J77" s="174">
        <f t="shared" si="2"/>
        <v>0</v>
      </c>
    </row>
    <row r="78" spans="1:10" ht="12.75" customHeight="1">
      <c r="A78" s="204"/>
      <c r="B78" s="171" t="s">
        <v>410</v>
      </c>
      <c r="C78" s="55"/>
      <c r="D78" s="90"/>
      <c r="E78" s="172">
        <v>2212</v>
      </c>
      <c r="F78" s="163">
        <v>3122</v>
      </c>
      <c r="G78" s="173">
        <v>7212</v>
      </c>
      <c r="H78" s="176">
        <v>2800</v>
      </c>
      <c r="I78" s="177">
        <v>-2800</v>
      </c>
      <c r="J78" s="176">
        <f t="shared" si="2"/>
        <v>0</v>
      </c>
    </row>
    <row r="79" spans="1:10" ht="12.75" customHeight="1">
      <c r="A79" s="204"/>
      <c r="B79" s="171" t="s">
        <v>409</v>
      </c>
      <c r="C79" s="55"/>
      <c r="D79" s="90"/>
      <c r="E79" s="172">
        <v>3421</v>
      </c>
      <c r="F79" s="172">
        <v>3122</v>
      </c>
      <c r="G79" s="172">
        <v>7251</v>
      </c>
      <c r="H79" s="174">
        <v>1700</v>
      </c>
      <c r="I79" s="175">
        <v>-1700</v>
      </c>
      <c r="J79" s="174">
        <f t="shared" si="2"/>
        <v>0</v>
      </c>
    </row>
    <row r="80" spans="1:10" ht="12.75" customHeight="1">
      <c r="A80" s="204"/>
      <c r="B80" s="171" t="s">
        <v>408</v>
      </c>
      <c r="C80" s="55"/>
      <c r="D80" s="90"/>
      <c r="E80" s="172">
        <v>3639</v>
      </c>
      <c r="F80" s="172">
        <v>3122</v>
      </c>
      <c r="G80" s="172">
        <v>7252</v>
      </c>
      <c r="H80" s="174">
        <v>2200</v>
      </c>
      <c r="I80" s="175">
        <v>-2200</v>
      </c>
      <c r="J80" s="174">
        <f t="shared" si="2"/>
        <v>0</v>
      </c>
    </row>
    <row r="81" spans="1:10" ht="12.75" customHeight="1">
      <c r="A81" s="204"/>
      <c r="B81" s="171" t="s">
        <v>407</v>
      </c>
      <c r="C81" s="55"/>
      <c r="D81" s="90"/>
      <c r="E81" s="178">
        <v>3744</v>
      </c>
      <c r="F81" s="178">
        <v>3122</v>
      </c>
      <c r="G81" s="178">
        <v>7266</v>
      </c>
      <c r="H81" s="179">
        <v>672</v>
      </c>
      <c r="I81" s="175">
        <v>-672</v>
      </c>
      <c r="J81" s="179">
        <f t="shared" si="2"/>
        <v>0</v>
      </c>
    </row>
    <row r="82" spans="1:10" ht="12.75" customHeight="1">
      <c r="A82" s="204"/>
      <c r="B82" s="171" t="s">
        <v>406</v>
      </c>
      <c r="C82" s="55"/>
      <c r="D82" s="90"/>
      <c r="E82" s="178">
        <v>3631</v>
      </c>
      <c r="F82" s="178">
        <v>3122</v>
      </c>
      <c r="G82" s="178">
        <v>7273</v>
      </c>
      <c r="H82" s="179">
        <v>300</v>
      </c>
      <c r="I82" s="175">
        <v>-300</v>
      </c>
      <c r="J82" s="179">
        <f t="shared" si="2"/>
        <v>0</v>
      </c>
    </row>
    <row r="83" spans="1:10" ht="12.75" customHeight="1">
      <c r="A83" s="204"/>
      <c r="B83" s="171" t="s">
        <v>405</v>
      </c>
      <c r="C83" s="55"/>
      <c r="D83" s="90"/>
      <c r="E83" s="178">
        <v>2280</v>
      </c>
      <c r="F83" s="178">
        <v>3122</v>
      </c>
      <c r="G83" s="178">
        <v>8201</v>
      </c>
      <c r="H83" s="179">
        <v>1000</v>
      </c>
      <c r="I83" s="175">
        <v>-1000</v>
      </c>
      <c r="J83" s="179">
        <f t="shared" si="2"/>
        <v>0</v>
      </c>
    </row>
    <row r="84" spans="1:10" ht="12.75" customHeight="1">
      <c r="A84" s="204"/>
      <c r="B84" s="171" t="s">
        <v>404</v>
      </c>
      <c r="C84" s="55"/>
      <c r="D84" s="90"/>
      <c r="E84" s="178">
        <v>3113</v>
      </c>
      <c r="F84" s="178">
        <v>3122</v>
      </c>
      <c r="G84" s="178">
        <v>8215</v>
      </c>
      <c r="H84" s="179">
        <v>1800</v>
      </c>
      <c r="I84" s="175">
        <v>-1800</v>
      </c>
      <c r="J84" s="179">
        <f t="shared" si="2"/>
        <v>0</v>
      </c>
    </row>
    <row r="85" spans="1:10" ht="12.75" customHeight="1">
      <c r="A85" s="204"/>
      <c r="B85" s="171" t="s">
        <v>403</v>
      </c>
      <c r="C85" s="55"/>
      <c r="D85" s="90"/>
      <c r="E85" s="178">
        <v>3113</v>
      </c>
      <c r="F85" s="178">
        <v>3122</v>
      </c>
      <c r="G85" s="178">
        <v>8216</v>
      </c>
      <c r="H85" s="179">
        <v>1700</v>
      </c>
      <c r="I85" s="175">
        <v>-1700</v>
      </c>
      <c r="J85" s="179">
        <f t="shared" si="2"/>
        <v>0</v>
      </c>
    </row>
    <row r="86" spans="1:10" ht="12.75" customHeight="1">
      <c r="A86" s="204"/>
      <c r="B86" s="171" t="s">
        <v>402</v>
      </c>
      <c r="C86" s="55"/>
      <c r="D86" s="90"/>
      <c r="E86" s="170" t="s">
        <v>250</v>
      </c>
      <c r="F86" s="172">
        <v>3122</v>
      </c>
      <c r="G86" s="178">
        <v>8240</v>
      </c>
      <c r="H86" s="179">
        <v>1300</v>
      </c>
      <c r="I86" s="175">
        <v>-1300</v>
      </c>
      <c r="J86" s="174">
        <f t="shared" si="2"/>
        <v>0</v>
      </c>
    </row>
    <row r="87" spans="1:12" ht="12.75" customHeight="1">
      <c r="A87" s="204"/>
      <c r="B87" s="171" t="s">
        <v>297</v>
      </c>
      <c r="C87" s="55"/>
      <c r="D87" s="90"/>
      <c r="E87" s="170" t="s">
        <v>251</v>
      </c>
      <c r="F87" s="172">
        <v>3122</v>
      </c>
      <c r="G87" s="178">
        <v>8241</v>
      </c>
      <c r="H87" s="179">
        <v>1000</v>
      </c>
      <c r="I87" s="175">
        <v>-1000</v>
      </c>
      <c r="J87" s="174">
        <f t="shared" si="2"/>
        <v>0</v>
      </c>
      <c r="L87" s="67"/>
    </row>
    <row r="88" spans="1:10" ht="12.75" customHeight="1">
      <c r="A88" s="204"/>
      <c r="B88" s="171" t="s">
        <v>295</v>
      </c>
      <c r="C88" s="55"/>
      <c r="D88" s="90"/>
      <c r="E88" s="170" t="s">
        <v>252</v>
      </c>
      <c r="F88" s="172">
        <v>3122</v>
      </c>
      <c r="G88" s="178">
        <v>4222</v>
      </c>
      <c r="H88" s="179">
        <v>1440</v>
      </c>
      <c r="I88" s="175">
        <v>-1440</v>
      </c>
      <c r="J88" s="174">
        <f t="shared" si="2"/>
        <v>0</v>
      </c>
    </row>
    <row r="89" spans="1:10" ht="12.75" customHeight="1">
      <c r="A89" s="204"/>
      <c r="B89" s="171" t="s">
        <v>294</v>
      </c>
      <c r="C89" s="55"/>
      <c r="D89" s="90"/>
      <c r="E89" s="170" t="s">
        <v>252</v>
      </c>
      <c r="F89" s="172">
        <v>3122</v>
      </c>
      <c r="G89" s="178">
        <v>7205</v>
      </c>
      <c r="H89" s="179">
        <v>1512</v>
      </c>
      <c r="I89" s="175">
        <v>-1512</v>
      </c>
      <c r="J89" s="174">
        <f t="shared" si="2"/>
        <v>0</v>
      </c>
    </row>
    <row r="90" spans="1:10" ht="12.75" customHeight="1">
      <c r="A90" s="204"/>
      <c r="B90" s="171" t="s">
        <v>291</v>
      </c>
      <c r="C90" s="55"/>
      <c r="D90" s="90"/>
      <c r="E90" s="170" t="s">
        <v>252</v>
      </c>
      <c r="F90" s="172">
        <v>3122</v>
      </c>
      <c r="G90" s="178">
        <v>7206</v>
      </c>
      <c r="H90" s="179">
        <v>1386</v>
      </c>
      <c r="I90" s="175">
        <v>-1386</v>
      </c>
      <c r="J90" s="174">
        <f t="shared" si="2"/>
        <v>0</v>
      </c>
    </row>
    <row r="91" spans="1:10" ht="12.75" customHeight="1">
      <c r="A91" s="204"/>
      <c r="B91" s="171" t="s">
        <v>290</v>
      </c>
      <c r="C91" s="55"/>
      <c r="D91" s="90"/>
      <c r="E91" s="170" t="s">
        <v>252</v>
      </c>
      <c r="F91" s="172">
        <v>3122</v>
      </c>
      <c r="G91" s="180" t="s">
        <v>240</v>
      </c>
      <c r="H91" s="181">
        <v>576</v>
      </c>
      <c r="I91" s="175">
        <v>-576</v>
      </c>
      <c r="J91" s="174">
        <f t="shared" si="2"/>
        <v>0</v>
      </c>
    </row>
    <row r="92" spans="1:10" ht="12.75" customHeight="1">
      <c r="A92" s="204"/>
      <c r="B92" s="171" t="s">
        <v>289</v>
      </c>
      <c r="C92" s="55"/>
      <c r="D92" s="90"/>
      <c r="E92" s="170" t="s">
        <v>252</v>
      </c>
      <c r="F92" s="172">
        <v>3122</v>
      </c>
      <c r="G92" s="180" t="s">
        <v>241</v>
      </c>
      <c r="H92" s="181">
        <v>1143</v>
      </c>
      <c r="I92" s="175">
        <v>-1143</v>
      </c>
      <c r="J92" s="174">
        <f t="shared" si="2"/>
        <v>0</v>
      </c>
    </row>
    <row r="93" spans="1:10" ht="12.75" customHeight="1">
      <c r="A93" s="204"/>
      <c r="B93" s="171" t="s">
        <v>288</v>
      </c>
      <c r="C93" s="55"/>
      <c r="D93" s="90"/>
      <c r="E93" s="170" t="s">
        <v>253</v>
      </c>
      <c r="F93" s="172">
        <v>3122</v>
      </c>
      <c r="G93" s="180" t="s">
        <v>242</v>
      </c>
      <c r="H93" s="181">
        <v>276</v>
      </c>
      <c r="I93" s="175">
        <v>-276</v>
      </c>
      <c r="J93" s="174">
        <f t="shared" si="2"/>
        <v>0</v>
      </c>
    </row>
    <row r="94" spans="1:10" ht="12.75" customHeight="1">
      <c r="A94" s="204"/>
      <c r="B94" s="171" t="s">
        <v>287</v>
      </c>
      <c r="C94" s="55"/>
      <c r="D94" s="90"/>
      <c r="E94" s="170" t="s">
        <v>252</v>
      </c>
      <c r="F94" s="172">
        <v>3122</v>
      </c>
      <c r="G94" s="180" t="s">
        <v>243</v>
      </c>
      <c r="H94" s="181">
        <v>234</v>
      </c>
      <c r="I94" s="175">
        <v>-234</v>
      </c>
      <c r="J94" s="174">
        <f t="shared" si="2"/>
        <v>0</v>
      </c>
    </row>
    <row r="95" spans="1:10" ht="12.75" customHeight="1">
      <c r="A95" s="204"/>
      <c r="B95" s="171" t="s">
        <v>286</v>
      </c>
      <c r="C95" s="55"/>
      <c r="D95" s="90"/>
      <c r="E95" s="170" t="s">
        <v>252</v>
      </c>
      <c r="F95" s="172">
        <v>3122</v>
      </c>
      <c r="G95" s="180" t="s">
        <v>244</v>
      </c>
      <c r="H95" s="181">
        <v>203</v>
      </c>
      <c r="I95" s="175">
        <v>-203</v>
      </c>
      <c r="J95" s="174">
        <f t="shared" si="2"/>
        <v>0</v>
      </c>
    </row>
    <row r="96" spans="1:10" ht="12.75" customHeight="1">
      <c r="A96" s="204"/>
      <c r="B96" s="171" t="s">
        <v>292</v>
      </c>
      <c r="C96" s="55"/>
      <c r="D96" s="90"/>
      <c r="E96" s="170" t="s">
        <v>252</v>
      </c>
      <c r="F96" s="172">
        <v>3122</v>
      </c>
      <c r="G96" s="180" t="s">
        <v>245</v>
      </c>
      <c r="H96" s="181">
        <v>1197</v>
      </c>
      <c r="I96" s="175">
        <v>-1197</v>
      </c>
      <c r="J96" s="174">
        <f t="shared" si="2"/>
        <v>0</v>
      </c>
    </row>
    <row r="97" spans="1:10" ht="12.75" customHeight="1">
      <c r="A97" s="204"/>
      <c r="B97" s="171" t="s">
        <v>285</v>
      </c>
      <c r="C97" s="55"/>
      <c r="D97" s="90"/>
      <c r="E97" s="170" t="s">
        <v>252</v>
      </c>
      <c r="F97" s="172">
        <v>3122</v>
      </c>
      <c r="G97" s="180" t="s">
        <v>246</v>
      </c>
      <c r="H97" s="181">
        <v>540</v>
      </c>
      <c r="I97" s="175">
        <v>-540</v>
      </c>
      <c r="J97" s="174">
        <f t="shared" si="2"/>
        <v>0</v>
      </c>
    </row>
    <row r="98" spans="1:10" ht="12.75" customHeight="1">
      <c r="A98" s="204"/>
      <c r="B98" s="171" t="s">
        <v>284</v>
      </c>
      <c r="C98" s="55"/>
      <c r="D98" s="90"/>
      <c r="E98" s="170" t="s">
        <v>252</v>
      </c>
      <c r="F98" s="172">
        <v>3122</v>
      </c>
      <c r="G98" s="180" t="s">
        <v>247</v>
      </c>
      <c r="H98" s="181">
        <v>1494</v>
      </c>
      <c r="I98" s="175">
        <v>-1494</v>
      </c>
      <c r="J98" s="174">
        <f t="shared" si="2"/>
        <v>0</v>
      </c>
    </row>
    <row r="99" spans="1:10" ht="12.75" customHeight="1">
      <c r="A99" s="204"/>
      <c r="B99" s="171" t="s">
        <v>293</v>
      </c>
      <c r="C99" s="55"/>
      <c r="D99" s="90"/>
      <c r="E99" s="170" t="s">
        <v>252</v>
      </c>
      <c r="F99" s="172">
        <v>3122</v>
      </c>
      <c r="G99" s="180" t="s">
        <v>248</v>
      </c>
      <c r="H99" s="181">
        <v>756</v>
      </c>
      <c r="I99" s="175">
        <v>-756</v>
      </c>
      <c r="J99" s="174">
        <f t="shared" si="2"/>
        <v>0</v>
      </c>
    </row>
    <row r="100" spans="1:10" ht="12.75" customHeight="1">
      <c r="A100" s="198"/>
      <c r="B100" s="171" t="s">
        <v>283</v>
      </c>
      <c r="C100" s="55"/>
      <c r="D100" s="90"/>
      <c r="E100" s="170" t="s">
        <v>252</v>
      </c>
      <c r="F100" s="172">
        <v>3122</v>
      </c>
      <c r="G100" s="180" t="s">
        <v>249</v>
      </c>
      <c r="H100" s="181">
        <v>945</v>
      </c>
      <c r="I100" s="175">
        <v>-945</v>
      </c>
      <c r="J100" s="174">
        <f t="shared" si="2"/>
        <v>0</v>
      </c>
    </row>
    <row r="101" spans="1:10" ht="12.75" customHeight="1">
      <c r="A101" s="197" t="s">
        <v>208</v>
      </c>
      <c r="B101" s="62" t="s">
        <v>386</v>
      </c>
      <c r="C101" s="55"/>
      <c r="D101" s="55">
        <v>13011</v>
      </c>
      <c r="E101" s="55"/>
      <c r="F101" s="91">
        <v>4116</v>
      </c>
      <c r="G101" s="90" t="s">
        <v>68</v>
      </c>
      <c r="H101" s="86">
        <v>4380</v>
      </c>
      <c r="I101" s="130">
        <v>-420</v>
      </c>
      <c r="J101" s="86">
        <f aca="true" t="shared" si="3" ref="J101:J112">H101+I101</f>
        <v>3960</v>
      </c>
    </row>
    <row r="102" spans="1:10" ht="12.75" customHeight="1">
      <c r="A102" s="204"/>
      <c r="B102" s="62" t="s">
        <v>401</v>
      </c>
      <c r="C102" s="55"/>
      <c r="D102" s="55">
        <v>13011</v>
      </c>
      <c r="E102" s="55">
        <v>4329</v>
      </c>
      <c r="F102" s="91">
        <v>5011</v>
      </c>
      <c r="G102" s="90" t="s">
        <v>68</v>
      </c>
      <c r="H102" s="86">
        <v>3320</v>
      </c>
      <c r="I102" s="130">
        <v>-420</v>
      </c>
      <c r="J102" s="86">
        <f t="shared" si="3"/>
        <v>2900</v>
      </c>
    </row>
    <row r="103" spans="1:10" ht="12.75" customHeight="1">
      <c r="A103" s="204"/>
      <c r="B103" s="62" t="s">
        <v>400</v>
      </c>
      <c r="C103" s="55"/>
      <c r="D103" s="55"/>
      <c r="E103" s="55">
        <v>4329</v>
      </c>
      <c r="F103" s="91">
        <v>5011</v>
      </c>
      <c r="G103" s="90" t="s">
        <v>68</v>
      </c>
      <c r="H103" s="86">
        <v>0</v>
      </c>
      <c r="I103" s="130">
        <v>420</v>
      </c>
      <c r="J103" s="86">
        <f t="shared" si="3"/>
        <v>420</v>
      </c>
    </row>
    <row r="104" spans="1:10" ht="12.75" customHeight="1">
      <c r="A104" s="136" t="s">
        <v>212</v>
      </c>
      <c r="B104" s="62" t="s">
        <v>387</v>
      </c>
      <c r="C104" s="55"/>
      <c r="D104" s="55"/>
      <c r="E104" s="55">
        <v>6171</v>
      </c>
      <c r="F104" s="91">
        <v>2212</v>
      </c>
      <c r="G104" s="90"/>
      <c r="H104" s="86">
        <v>1479.47</v>
      </c>
      <c r="I104" s="130">
        <v>361</v>
      </c>
      <c r="J104" s="86">
        <f t="shared" si="3"/>
        <v>1840.47</v>
      </c>
    </row>
    <row r="105" spans="1:10" ht="12.75" customHeight="1">
      <c r="A105" s="205" t="s">
        <v>224</v>
      </c>
      <c r="B105" s="62" t="s">
        <v>394</v>
      </c>
      <c r="C105" s="55"/>
      <c r="D105" s="55">
        <v>104113013</v>
      </c>
      <c r="E105" s="55"/>
      <c r="F105" s="91">
        <v>4116</v>
      </c>
      <c r="G105" s="90" t="s">
        <v>330</v>
      </c>
      <c r="H105" s="86">
        <v>455</v>
      </c>
      <c r="I105" s="130">
        <v>-455</v>
      </c>
      <c r="J105" s="86">
        <f t="shared" si="3"/>
        <v>0</v>
      </c>
    </row>
    <row r="106" spans="1:10" ht="12.75" customHeight="1">
      <c r="A106" s="205"/>
      <c r="B106" s="62" t="s">
        <v>393</v>
      </c>
      <c r="C106" s="55"/>
      <c r="D106" s="55">
        <v>104113013</v>
      </c>
      <c r="E106" s="55"/>
      <c r="F106" s="91">
        <v>4116</v>
      </c>
      <c r="G106" s="90" t="s">
        <v>330</v>
      </c>
      <c r="H106" s="86">
        <v>0</v>
      </c>
      <c r="I106" s="130">
        <v>10.63</v>
      </c>
      <c r="J106" s="86">
        <f t="shared" si="3"/>
        <v>10.63</v>
      </c>
    </row>
    <row r="107" spans="1:10" ht="12.75" customHeight="1">
      <c r="A107" s="205"/>
      <c r="B107" s="62" t="s">
        <v>395</v>
      </c>
      <c r="C107" s="55"/>
      <c r="D107" s="55">
        <v>104513013</v>
      </c>
      <c r="E107" s="55"/>
      <c r="F107" s="91">
        <v>4116</v>
      </c>
      <c r="G107" s="90" t="s">
        <v>330</v>
      </c>
      <c r="H107" s="86">
        <v>0</v>
      </c>
      <c r="I107" s="130">
        <v>90.35</v>
      </c>
      <c r="J107" s="86">
        <f t="shared" si="3"/>
        <v>90.35</v>
      </c>
    </row>
    <row r="108" spans="1:10" ht="12.75" customHeight="1">
      <c r="A108" s="205"/>
      <c r="B108" s="62" t="s">
        <v>396</v>
      </c>
      <c r="C108" s="55"/>
      <c r="D108" s="55">
        <v>104113013</v>
      </c>
      <c r="E108" s="55"/>
      <c r="F108" s="91">
        <v>4116</v>
      </c>
      <c r="G108" s="90" t="s">
        <v>330</v>
      </c>
      <c r="H108" s="86">
        <v>10.63</v>
      </c>
      <c r="I108" s="130">
        <v>-3.04</v>
      </c>
      <c r="J108" s="86">
        <f t="shared" si="3"/>
        <v>7.590000000000001</v>
      </c>
    </row>
    <row r="109" spans="1:10" ht="12.75" customHeight="1">
      <c r="A109" s="205"/>
      <c r="B109" s="62" t="s">
        <v>396</v>
      </c>
      <c r="C109" s="55"/>
      <c r="D109" s="55">
        <v>104513013</v>
      </c>
      <c r="E109" s="55"/>
      <c r="F109" s="91">
        <v>4116</v>
      </c>
      <c r="G109" s="90" t="s">
        <v>330</v>
      </c>
      <c r="H109" s="86">
        <v>90.35</v>
      </c>
      <c r="I109" s="130">
        <v>-25.84</v>
      </c>
      <c r="J109" s="86">
        <f t="shared" si="3"/>
        <v>64.50999999999999</v>
      </c>
    </row>
    <row r="110" spans="1:10" ht="12.75" customHeight="1">
      <c r="A110" s="205"/>
      <c r="B110" s="62" t="s">
        <v>397</v>
      </c>
      <c r="C110" s="55"/>
      <c r="D110" s="55"/>
      <c r="E110" s="55">
        <v>4225</v>
      </c>
      <c r="F110" s="91">
        <v>3122</v>
      </c>
      <c r="G110" s="90" t="s">
        <v>330</v>
      </c>
      <c r="H110" s="86">
        <v>345</v>
      </c>
      <c r="I110" s="130">
        <v>441.9</v>
      </c>
      <c r="J110" s="86">
        <f t="shared" si="3"/>
        <v>786.9</v>
      </c>
    </row>
    <row r="111" spans="1:10" ht="12.75" customHeight="1">
      <c r="A111" s="194" t="s">
        <v>262</v>
      </c>
      <c r="B111" s="108" t="s">
        <v>398</v>
      </c>
      <c r="C111" s="64" t="s">
        <v>41</v>
      </c>
      <c r="D111" s="65">
        <v>14004</v>
      </c>
      <c r="E111" s="65"/>
      <c r="F111" s="65">
        <v>4116</v>
      </c>
      <c r="G111" s="80" t="s">
        <v>332</v>
      </c>
      <c r="H111" s="152">
        <v>0</v>
      </c>
      <c r="I111" s="154">
        <v>2.49</v>
      </c>
      <c r="J111" s="152">
        <f t="shared" si="3"/>
        <v>2.49</v>
      </c>
    </row>
    <row r="112" spans="1:10" ht="12.75" customHeight="1">
      <c r="A112" s="196"/>
      <c r="B112" s="108" t="s">
        <v>399</v>
      </c>
      <c r="C112" s="64" t="s">
        <v>41</v>
      </c>
      <c r="D112" s="65">
        <v>14004</v>
      </c>
      <c r="E112" s="65">
        <v>5512</v>
      </c>
      <c r="F112" s="65">
        <v>5137</v>
      </c>
      <c r="G112" s="80" t="s">
        <v>332</v>
      </c>
      <c r="H112" s="152">
        <v>0</v>
      </c>
      <c r="I112" s="154">
        <v>2.49</v>
      </c>
      <c r="J112" s="152">
        <f t="shared" si="3"/>
        <v>2.49</v>
      </c>
    </row>
    <row r="113" spans="1:10" s="7" customFormat="1" ht="12.75" customHeight="1">
      <c r="A113" s="25"/>
      <c r="B113" s="26"/>
      <c r="C113" s="27"/>
      <c r="D113" s="27"/>
      <c r="E113" s="199" t="s">
        <v>8</v>
      </c>
      <c r="F113" s="199"/>
      <c r="G113" s="199"/>
      <c r="H113" s="86">
        <f>H5+H6+H7+H26+H27+H28+H58+H60+H61+H67+H68+H70+H72+H73+H74+H75+SUM(H76:H100)+H101+H104+H105+H106+H107+H108+H109+H110+H111</f>
        <v>99231.25000000001</v>
      </c>
      <c r="I113" s="130">
        <f>I5+I6+I7+I26+I27+I28+I58+I60+I61+I67+I68+I70+I72+I73+I74+I75+SUM(I76:I100)+I101+I104+I105+I106+I107+I108+I109+I110+I111</f>
        <v>-53343.524</v>
      </c>
      <c r="J113" s="86">
        <f>J5+J6+J7+J26+J27+J28+J58+J60+J61+J67+J68+J70+J72+J73+J74+J75+SUM(J76:J100)+J101+J104+J105+J106+J107+J108+J109+J110+J111</f>
        <v>45887.72599999999</v>
      </c>
    </row>
    <row r="114" spans="1:10" s="7" customFormat="1" ht="12.75" customHeight="1">
      <c r="A114" s="25"/>
      <c r="B114" s="83" t="s">
        <v>34</v>
      </c>
      <c r="C114" s="27"/>
      <c r="D114" s="27"/>
      <c r="E114" s="200" t="s">
        <v>33</v>
      </c>
      <c r="F114" s="200"/>
      <c r="G114" s="200"/>
      <c r="H114" s="86">
        <f>H8+H9+H10+H11+H12+H13+H14+H15+H16+H17+H18+H19+H20+H21+H22+H23+H24+H25+H29+H30+H31+H32+H33+H34+H35+H36+H37+H38+H39+H40+H41+H42+H43+H44+H45+H46+H47+H48+H49+H50+H51+H52+H53+H54+H55+H56+H57+H59+H62+H63+H64+H65+H66+H69+H71+H102+H103+H112</f>
        <v>9115.5</v>
      </c>
      <c r="I114" s="130">
        <f>I8+I9+I10+I11+I12+I13+I14+I15+I16+I17+I18+I19+I20+I21+I22+I23+I24+I25+I29+I30+I31+I32+I33+I34+I35+I36+I37+I38+I39+I40+I41+I42+I43+I44+I45+I46+I47+I48+I49+I50+I51+I52+I53+I54+I55+I56+I57+I59+I62+I63+I64+I65+I66+I69+I71+I102+I103+I112</f>
        <v>-1256.2199999999998</v>
      </c>
      <c r="J114" s="86">
        <f>J8+J9+J10+J11+J12+J13+J14+J15+J16+J17+J18+J19+J20+J21+J22+J23+J24+J25+J29+J30+J31+J32+J33+J34+J35+J36+J37+J38+J39+J40+J41+J42+J43+J44+J45+J46+J47+J48+J49+J50+J51+J52+J53+J54+J55+J56+J57+J59+J62+J63+J64+J65+J66+J69+J71+J102+J103+J112</f>
        <v>7859.28</v>
      </c>
    </row>
    <row r="115" spans="1:10" s="7" customFormat="1" ht="12.75" customHeight="1">
      <c r="A115" s="25"/>
      <c r="B115" s="31"/>
      <c r="C115" s="27"/>
      <c r="D115" s="27"/>
      <c r="E115" s="203" t="s">
        <v>42</v>
      </c>
      <c r="F115" s="203"/>
      <c r="G115" s="203"/>
      <c r="H115" s="30">
        <v>0</v>
      </c>
      <c r="I115" s="30">
        <v>0</v>
      </c>
      <c r="J115" s="30">
        <v>0</v>
      </c>
    </row>
    <row r="116" spans="1:10" ht="12.75" customHeight="1">
      <c r="A116" s="8"/>
      <c r="B116" s="13"/>
      <c r="C116" s="16"/>
      <c r="D116" s="16"/>
      <c r="E116" s="203" t="s">
        <v>16</v>
      </c>
      <c r="F116" s="203"/>
      <c r="G116" s="203"/>
      <c r="H116" s="35">
        <f>H113-H114-H115</f>
        <v>90115.75000000001</v>
      </c>
      <c r="I116" s="34">
        <f>I113-I114-I115</f>
        <v>-52087.304</v>
      </c>
      <c r="J116" s="35">
        <f>J113-J114-J115</f>
        <v>38028.44599999999</v>
      </c>
    </row>
    <row r="117" spans="1:10" ht="12.75" customHeight="1">
      <c r="A117" s="5" t="s">
        <v>19</v>
      </c>
      <c r="B117" s="9"/>
      <c r="C117" s="6"/>
      <c r="D117" s="6"/>
      <c r="E117" s="12"/>
      <c r="F117" s="9"/>
      <c r="G117" s="9"/>
      <c r="H117" s="11"/>
      <c r="I117" s="11"/>
      <c r="J117" s="76"/>
    </row>
    <row r="118" spans="1:10" ht="12.75" customHeight="1">
      <c r="A118" s="194" t="s">
        <v>7</v>
      </c>
      <c r="B118" s="71" t="s">
        <v>428</v>
      </c>
      <c r="C118" s="64"/>
      <c r="D118" s="80"/>
      <c r="E118" s="65">
        <v>5512</v>
      </c>
      <c r="F118" s="65">
        <v>5222</v>
      </c>
      <c r="G118" s="80" t="s">
        <v>83</v>
      </c>
      <c r="H118" s="87">
        <v>0</v>
      </c>
      <c r="I118" s="81">
        <v>5</v>
      </c>
      <c r="J118" s="87">
        <f aca="true" t="shared" si="4" ref="J118:J195">H118+I118</f>
        <v>5</v>
      </c>
    </row>
    <row r="119" spans="1:10" ht="12.75" customHeight="1">
      <c r="A119" s="196"/>
      <c r="B119" s="103" t="s">
        <v>82</v>
      </c>
      <c r="C119" s="89"/>
      <c r="D119" s="90"/>
      <c r="E119" s="91">
        <v>6112</v>
      </c>
      <c r="F119" s="91">
        <v>5901</v>
      </c>
      <c r="G119" s="90" t="s">
        <v>81</v>
      </c>
      <c r="H119" s="86">
        <v>5</v>
      </c>
      <c r="I119" s="93">
        <v>-5</v>
      </c>
      <c r="J119" s="86">
        <f t="shared" si="4"/>
        <v>0</v>
      </c>
    </row>
    <row r="120" spans="1:10" ht="12.75" customHeight="1">
      <c r="A120" s="194" t="s">
        <v>10</v>
      </c>
      <c r="B120" s="95" t="s">
        <v>149</v>
      </c>
      <c r="C120" s="89"/>
      <c r="D120" s="88"/>
      <c r="E120" s="96">
        <v>3639</v>
      </c>
      <c r="F120" s="98">
        <v>5154</v>
      </c>
      <c r="G120" s="94" t="s">
        <v>84</v>
      </c>
      <c r="H120" s="73">
        <v>22</v>
      </c>
      <c r="I120" s="78">
        <v>0.2</v>
      </c>
      <c r="J120" s="74">
        <f t="shared" si="4"/>
        <v>22.2</v>
      </c>
    </row>
    <row r="121" spans="1:10" ht="12.75" customHeight="1">
      <c r="A121" s="195"/>
      <c r="B121" s="95" t="s">
        <v>150</v>
      </c>
      <c r="C121" s="89"/>
      <c r="D121" s="88"/>
      <c r="E121" s="96">
        <v>3639</v>
      </c>
      <c r="F121" s="98">
        <v>5169</v>
      </c>
      <c r="G121" s="94" t="s">
        <v>84</v>
      </c>
      <c r="H121" s="73">
        <v>38</v>
      </c>
      <c r="I121" s="78">
        <v>0.7</v>
      </c>
      <c r="J121" s="74">
        <f t="shared" si="4"/>
        <v>38.7</v>
      </c>
    </row>
    <row r="122" spans="1:10" ht="12.75" customHeight="1">
      <c r="A122" s="196"/>
      <c r="B122" s="95" t="s">
        <v>151</v>
      </c>
      <c r="C122" s="88"/>
      <c r="D122" s="88"/>
      <c r="E122" s="96">
        <v>3639</v>
      </c>
      <c r="F122" s="98">
        <v>5171</v>
      </c>
      <c r="G122" s="94" t="s">
        <v>84</v>
      </c>
      <c r="H122" s="73">
        <v>10</v>
      </c>
      <c r="I122" s="78">
        <v>-0.9</v>
      </c>
      <c r="J122" s="74">
        <f t="shared" si="4"/>
        <v>9.1</v>
      </c>
    </row>
    <row r="123" spans="1:10" ht="12.75" customHeight="1">
      <c r="A123" s="194" t="s">
        <v>27</v>
      </c>
      <c r="B123" s="62" t="s">
        <v>86</v>
      </c>
      <c r="C123" s="55"/>
      <c r="D123" s="55">
        <v>13010</v>
      </c>
      <c r="E123" s="55">
        <v>4339</v>
      </c>
      <c r="F123" s="55">
        <v>5173</v>
      </c>
      <c r="G123" s="94" t="s">
        <v>85</v>
      </c>
      <c r="H123" s="97">
        <v>3</v>
      </c>
      <c r="I123" s="78">
        <v>1</v>
      </c>
      <c r="J123" s="74">
        <f t="shared" si="4"/>
        <v>4</v>
      </c>
    </row>
    <row r="124" spans="1:10" ht="12.75" customHeight="1">
      <c r="A124" s="196"/>
      <c r="B124" s="62" t="s">
        <v>87</v>
      </c>
      <c r="C124" s="55"/>
      <c r="D124" s="55">
        <v>13010</v>
      </c>
      <c r="E124" s="55">
        <v>4339</v>
      </c>
      <c r="F124" s="55">
        <v>5169</v>
      </c>
      <c r="G124" s="94" t="s">
        <v>85</v>
      </c>
      <c r="H124" s="97">
        <v>35</v>
      </c>
      <c r="I124" s="78">
        <v>-1</v>
      </c>
      <c r="J124" s="74">
        <f t="shared" si="4"/>
        <v>34</v>
      </c>
    </row>
    <row r="125" spans="1:10" ht="12.75" customHeight="1">
      <c r="A125" s="195" t="s">
        <v>28</v>
      </c>
      <c r="B125" s="106" t="s">
        <v>88</v>
      </c>
      <c r="C125" s="112"/>
      <c r="D125" s="79"/>
      <c r="E125" s="98">
        <v>6171</v>
      </c>
      <c r="F125" s="98">
        <v>5169</v>
      </c>
      <c r="G125" s="107"/>
      <c r="H125" s="97">
        <v>5276</v>
      </c>
      <c r="I125" s="100">
        <v>-3</v>
      </c>
      <c r="J125" s="73">
        <f t="shared" si="4"/>
        <v>5273</v>
      </c>
    </row>
    <row r="126" spans="1:10" ht="12.75" customHeight="1">
      <c r="A126" s="195"/>
      <c r="B126" s="106" t="s">
        <v>180</v>
      </c>
      <c r="C126" s="112"/>
      <c r="D126" s="79"/>
      <c r="E126" s="98">
        <v>6171</v>
      </c>
      <c r="F126" s="98">
        <v>5166</v>
      </c>
      <c r="G126" s="107"/>
      <c r="H126" s="97">
        <v>200</v>
      </c>
      <c r="I126" s="100">
        <v>82</v>
      </c>
      <c r="J126" s="73">
        <f t="shared" si="4"/>
        <v>282</v>
      </c>
    </row>
    <row r="127" spans="1:10" ht="12.75" customHeight="1">
      <c r="A127" s="195"/>
      <c r="B127" s="106" t="s">
        <v>181</v>
      </c>
      <c r="C127" s="112"/>
      <c r="D127" s="79"/>
      <c r="E127" s="98">
        <v>6171</v>
      </c>
      <c r="F127" s="98">
        <v>5161</v>
      </c>
      <c r="G127" s="107"/>
      <c r="H127" s="97">
        <v>642</v>
      </c>
      <c r="I127" s="100">
        <v>-82</v>
      </c>
      <c r="J127" s="73">
        <f t="shared" si="4"/>
        <v>560</v>
      </c>
    </row>
    <row r="128" spans="1:10" ht="12.75" customHeight="1">
      <c r="A128" s="195"/>
      <c r="B128" s="106" t="s">
        <v>89</v>
      </c>
      <c r="C128" s="112"/>
      <c r="D128" s="79"/>
      <c r="E128" s="98">
        <v>6171</v>
      </c>
      <c r="F128" s="98">
        <v>5152</v>
      </c>
      <c r="G128" s="107"/>
      <c r="H128" s="97">
        <v>950</v>
      </c>
      <c r="I128" s="100">
        <v>200</v>
      </c>
      <c r="J128" s="73">
        <f t="shared" si="4"/>
        <v>1150</v>
      </c>
    </row>
    <row r="129" spans="1:10" ht="12.75" customHeight="1">
      <c r="A129" s="195"/>
      <c r="B129" s="106" t="s">
        <v>90</v>
      </c>
      <c r="C129" s="112"/>
      <c r="D129" s="79"/>
      <c r="E129" s="98">
        <v>6171</v>
      </c>
      <c r="F129" s="98">
        <v>5169</v>
      </c>
      <c r="G129" s="107"/>
      <c r="H129" s="97">
        <v>5273</v>
      </c>
      <c r="I129" s="100">
        <v>-200</v>
      </c>
      <c r="J129" s="73">
        <f t="shared" si="4"/>
        <v>5073</v>
      </c>
    </row>
    <row r="130" spans="1:10" ht="12.75" customHeight="1">
      <c r="A130" s="195"/>
      <c r="B130" s="106" t="s">
        <v>91</v>
      </c>
      <c r="C130" s="112"/>
      <c r="D130" s="79"/>
      <c r="E130" s="98">
        <v>6112</v>
      </c>
      <c r="F130" s="98">
        <v>5194</v>
      </c>
      <c r="G130" s="107"/>
      <c r="H130" s="97">
        <v>80</v>
      </c>
      <c r="I130" s="100">
        <v>50</v>
      </c>
      <c r="J130" s="73">
        <f t="shared" si="4"/>
        <v>130</v>
      </c>
    </row>
    <row r="131" spans="1:10" ht="12.75" customHeight="1">
      <c r="A131" s="195"/>
      <c r="B131" s="106" t="s">
        <v>92</v>
      </c>
      <c r="C131" s="112"/>
      <c r="D131" s="79"/>
      <c r="E131" s="98">
        <v>6112</v>
      </c>
      <c r="F131" s="98">
        <v>5175</v>
      </c>
      <c r="G131" s="107"/>
      <c r="H131" s="97">
        <v>100</v>
      </c>
      <c r="I131" s="100">
        <v>-50</v>
      </c>
      <c r="J131" s="73">
        <f t="shared" si="4"/>
        <v>50</v>
      </c>
    </row>
    <row r="132" spans="1:10" ht="12.75" customHeight="1">
      <c r="A132" s="195"/>
      <c r="B132" s="106" t="s">
        <v>93</v>
      </c>
      <c r="C132" s="112"/>
      <c r="D132" s="79"/>
      <c r="E132" s="98">
        <v>6171</v>
      </c>
      <c r="F132" s="98">
        <v>5163</v>
      </c>
      <c r="G132" s="107"/>
      <c r="H132" s="97">
        <v>900</v>
      </c>
      <c r="I132" s="100">
        <v>30</v>
      </c>
      <c r="J132" s="73">
        <f t="shared" si="4"/>
        <v>930</v>
      </c>
    </row>
    <row r="133" spans="1:10" ht="12.75" customHeight="1">
      <c r="A133" s="196"/>
      <c r="B133" s="106" t="s">
        <v>94</v>
      </c>
      <c r="C133" s="88"/>
      <c r="D133" s="91"/>
      <c r="E133" s="96">
        <v>6171</v>
      </c>
      <c r="F133" s="98">
        <v>5136</v>
      </c>
      <c r="G133" s="94"/>
      <c r="H133" s="74">
        <v>190</v>
      </c>
      <c r="I133" s="101">
        <v>-30</v>
      </c>
      <c r="J133" s="73">
        <f t="shared" si="4"/>
        <v>160</v>
      </c>
    </row>
    <row r="134" spans="1:10" ht="12.75" customHeight="1">
      <c r="A134" s="194" t="s">
        <v>31</v>
      </c>
      <c r="B134" s="95" t="s">
        <v>96</v>
      </c>
      <c r="C134" s="89"/>
      <c r="D134" s="88"/>
      <c r="E134" s="85">
        <v>2223</v>
      </c>
      <c r="F134" s="85">
        <v>5365</v>
      </c>
      <c r="G134" s="94" t="s">
        <v>95</v>
      </c>
      <c r="H134" s="99">
        <v>1</v>
      </c>
      <c r="I134" s="100">
        <v>0.1</v>
      </c>
      <c r="J134" s="159">
        <f t="shared" si="4"/>
        <v>1.1</v>
      </c>
    </row>
    <row r="135" spans="1:10" ht="12.75" customHeight="1">
      <c r="A135" s="195"/>
      <c r="B135" s="95" t="s">
        <v>97</v>
      </c>
      <c r="C135" s="89"/>
      <c r="D135" s="88"/>
      <c r="E135" s="85">
        <v>2223</v>
      </c>
      <c r="F135" s="85">
        <v>5169</v>
      </c>
      <c r="G135" s="94" t="s">
        <v>95</v>
      </c>
      <c r="H135" s="99">
        <v>30</v>
      </c>
      <c r="I135" s="100">
        <v>-0.1</v>
      </c>
      <c r="J135" s="159">
        <f t="shared" si="4"/>
        <v>29.9</v>
      </c>
    </row>
    <row r="136" spans="1:10" ht="12.75" customHeight="1">
      <c r="A136" s="195"/>
      <c r="B136" s="95" t="s">
        <v>99</v>
      </c>
      <c r="C136" s="89"/>
      <c r="D136" s="88"/>
      <c r="E136" s="85">
        <v>2223</v>
      </c>
      <c r="F136" s="85">
        <v>5139</v>
      </c>
      <c r="G136" s="94" t="s">
        <v>98</v>
      </c>
      <c r="H136" s="99">
        <v>5</v>
      </c>
      <c r="I136" s="100">
        <v>0.1</v>
      </c>
      <c r="J136" s="159">
        <f t="shared" si="4"/>
        <v>5.1</v>
      </c>
    </row>
    <row r="137" spans="1:10" ht="11.25" customHeight="1">
      <c r="A137" s="195"/>
      <c r="B137" s="95" t="s">
        <v>100</v>
      </c>
      <c r="C137" s="89"/>
      <c r="D137" s="88"/>
      <c r="E137" s="85">
        <v>2223</v>
      </c>
      <c r="F137" s="85">
        <v>5175</v>
      </c>
      <c r="G137" s="94" t="s">
        <v>98</v>
      </c>
      <c r="H137" s="99">
        <v>5</v>
      </c>
      <c r="I137" s="100">
        <v>-0.1</v>
      </c>
      <c r="J137" s="159">
        <f t="shared" si="4"/>
        <v>4.9</v>
      </c>
    </row>
    <row r="138" spans="1:10" ht="11.25" customHeight="1">
      <c r="A138" s="195"/>
      <c r="B138" s="84" t="s">
        <v>427</v>
      </c>
      <c r="C138" s="64" t="s">
        <v>41</v>
      </c>
      <c r="D138" s="108"/>
      <c r="E138" s="118">
        <v>2223</v>
      </c>
      <c r="F138" s="118">
        <v>5365</v>
      </c>
      <c r="G138" s="82" t="s">
        <v>101</v>
      </c>
      <c r="H138" s="119">
        <v>0</v>
      </c>
      <c r="I138" s="120">
        <v>0.1</v>
      </c>
      <c r="J138" s="121">
        <f t="shared" si="4"/>
        <v>0.1</v>
      </c>
    </row>
    <row r="139" spans="1:10" ht="11.25" customHeight="1">
      <c r="A139" s="195"/>
      <c r="B139" s="95" t="s">
        <v>103</v>
      </c>
      <c r="C139" s="89"/>
      <c r="D139" s="88"/>
      <c r="E139" s="85">
        <v>2223</v>
      </c>
      <c r="F139" s="85">
        <v>5175</v>
      </c>
      <c r="G139" s="94" t="s">
        <v>101</v>
      </c>
      <c r="H139" s="99">
        <v>2</v>
      </c>
      <c r="I139" s="100">
        <v>-0.1</v>
      </c>
      <c r="J139" s="159">
        <f t="shared" si="4"/>
        <v>1.9</v>
      </c>
    </row>
    <row r="140" spans="1:10" ht="11.25" customHeight="1">
      <c r="A140" s="195"/>
      <c r="B140" s="95" t="s">
        <v>107</v>
      </c>
      <c r="C140" s="89"/>
      <c r="D140" s="88"/>
      <c r="E140" s="85">
        <v>2223</v>
      </c>
      <c r="F140" s="85">
        <v>5169</v>
      </c>
      <c r="G140" s="94" t="s">
        <v>104</v>
      </c>
      <c r="H140" s="99">
        <v>5</v>
      </c>
      <c r="I140" s="100">
        <v>2</v>
      </c>
      <c r="J140" s="159">
        <f t="shared" si="4"/>
        <v>7</v>
      </c>
    </row>
    <row r="141" spans="1:10" ht="11.25" customHeight="1">
      <c r="A141" s="195"/>
      <c r="B141" s="95" t="s">
        <v>106</v>
      </c>
      <c r="C141" s="89"/>
      <c r="D141" s="88"/>
      <c r="E141" s="85">
        <v>2223</v>
      </c>
      <c r="F141" s="85">
        <v>5175</v>
      </c>
      <c r="G141" s="94" t="s">
        <v>104</v>
      </c>
      <c r="H141" s="99">
        <v>2</v>
      </c>
      <c r="I141" s="100">
        <v>-2</v>
      </c>
      <c r="J141" s="159">
        <f t="shared" si="4"/>
        <v>0</v>
      </c>
    </row>
    <row r="142" spans="1:10" ht="11.25" customHeight="1">
      <c r="A142" s="195"/>
      <c r="B142" s="95" t="s">
        <v>108</v>
      </c>
      <c r="C142" s="89"/>
      <c r="D142" s="88"/>
      <c r="E142" s="85">
        <v>2223</v>
      </c>
      <c r="F142" s="85">
        <v>5494</v>
      </c>
      <c r="G142" s="94" t="s">
        <v>104</v>
      </c>
      <c r="H142" s="99">
        <v>8</v>
      </c>
      <c r="I142" s="100">
        <v>55</v>
      </c>
      <c r="J142" s="159">
        <f t="shared" si="4"/>
        <v>63</v>
      </c>
    </row>
    <row r="143" spans="1:10" ht="11.25" customHeight="1">
      <c r="A143" s="195"/>
      <c r="B143" s="95" t="s">
        <v>109</v>
      </c>
      <c r="C143" s="89"/>
      <c r="D143" s="88"/>
      <c r="E143" s="85">
        <v>2223</v>
      </c>
      <c r="F143" s="85">
        <v>5494</v>
      </c>
      <c r="G143" s="94" t="s">
        <v>104</v>
      </c>
      <c r="H143" s="99">
        <v>5</v>
      </c>
      <c r="I143" s="100">
        <v>15</v>
      </c>
      <c r="J143" s="159">
        <f t="shared" si="4"/>
        <v>20</v>
      </c>
    </row>
    <row r="144" spans="1:10" ht="11.25" customHeight="1">
      <c r="A144" s="195"/>
      <c r="B144" s="95" t="s">
        <v>110</v>
      </c>
      <c r="C144" s="89"/>
      <c r="D144" s="88"/>
      <c r="E144" s="85">
        <v>2223</v>
      </c>
      <c r="F144" s="85">
        <v>5169</v>
      </c>
      <c r="G144" s="94" t="s">
        <v>98</v>
      </c>
      <c r="H144" s="99">
        <v>85</v>
      </c>
      <c r="I144" s="100">
        <v>-15</v>
      </c>
      <c r="J144" s="159">
        <f t="shared" si="4"/>
        <v>70</v>
      </c>
    </row>
    <row r="145" spans="1:10" ht="11.25" customHeight="1">
      <c r="A145" s="195"/>
      <c r="B145" s="95" t="s">
        <v>111</v>
      </c>
      <c r="C145" s="89"/>
      <c r="D145" s="88"/>
      <c r="E145" s="85">
        <v>2223</v>
      </c>
      <c r="F145" s="85">
        <v>5194</v>
      </c>
      <c r="G145" s="94" t="s">
        <v>98</v>
      </c>
      <c r="H145" s="99">
        <v>10</v>
      </c>
      <c r="I145" s="100">
        <v>-10</v>
      </c>
      <c r="J145" s="159">
        <f t="shared" si="4"/>
        <v>0</v>
      </c>
    </row>
    <row r="146" spans="1:10" ht="11.25" customHeight="1">
      <c r="A146" s="195"/>
      <c r="B146" s="95" t="s">
        <v>113</v>
      </c>
      <c r="C146" s="89"/>
      <c r="D146" s="88"/>
      <c r="E146" s="85">
        <v>2223</v>
      </c>
      <c r="F146" s="85">
        <v>5169</v>
      </c>
      <c r="G146" s="94" t="s">
        <v>101</v>
      </c>
      <c r="H146" s="99">
        <v>25</v>
      </c>
      <c r="I146" s="100">
        <v>-9</v>
      </c>
      <c r="J146" s="159">
        <f t="shared" si="4"/>
        <v>16</v>
      </c>
    </row>
    <row r="147" spans="1:10" ht="11.25" customHeight="1">
      <c r="A147" s="195"/>
      <c r="B147" s="95" t="s">
        <v>112</v>
      </c>
      <c r="C147" s="89"/>
      <c r="D147" s="88"/>
      <c r="E147" s="85">
        <v>2223</v>
      </c>
      <c r="F147" s="85">
        <v>5194</v>
      </c>
      <c r="G147" s="94" t="s">
        <v>101</v>
      </c>
      <c r="H147" s="99">
        <v>25</v>
      </c>
      <c r="I147" s="100">
        <v>-9</v>
      </c>
      <c r="J147" s="159">
        <f t="shared" si="4"/>
        <v>16</v>
      </c>
    </row>
    <row r="148" spans="1:10" ht="11.25" customHeight="1">
      <c r="A148" s="196"/>
      <c r="B148" s="95" t="s">
        <v>114</v>
      </c>
      <c r="C148" s="89"/>
      <c r="D148" s="88"/>
      <c r="E148" s="85">
        <v>2223</v>
      </c>
      <c r="F148" s="85">
        <v>5138</v>
      </c>
      <c r="G148" s="94"/>
      <c r="H148" s="99">
        <v>27</v>
      </c>
      <c r="I148" s="100">
        <v>-27</v>
      </c>
      <c r="J148" s="102">
        <f t="shared" si="4"/>
        <v>0</v>
      </c>
    </row>
    <row r="149" spans="1:10" ht="11.25" customHeight="1">
      <c r="A149" s="194" t="s">
        <v>35</v>
      </c>
      <c r="B149" s="84" t="s">
        <v>426</v>
      </c>
      <c r="C149" s="64" t="s">
        <v>41</v>
      </c>
      <c r="D149" s="108"/>
      <c r="E149" s="118">
        <v>6171</v>
      </c>
      <c r="F149" s="118">
        <v>5139</v>
      </c>
      <c r="G149" s="82" t="s">
        <v>115</v>
      </c>
      <c r="H149" s="119">
        <v>0</v>
      </c>
      <c r="I149" s="110">
        <v>10</v>
      </c>
      <c r="J149" s="109">
        <f t="shared" si="4"/>
        <v>10</v>
      </c>
    </row>
    <row r="150" spans="1:10" ht="11.25" customHeight="1">
      <c r="A150" s="196"/>
      <c r="B150" s="103" t="s">
        <v>117</v>
      </c>
      <c r="C150" s="88"/>
      <c r="D150" s="88"/>
      <c r="E150" s="85">
        <v>6171</v>
      </c>
      <c r="F150" s="85">
        <v>5131</v>
      </c>
      <c r="G150" s="94" t="s">
        <v>115</v>
      </c>
      <c r="H150" s="99">
        <v>100</v>
      </c>
      <c r="I150" s="78">
        <v>-10</v>
      </c>
      <c r="J150" s="73">
        <f t="shared" si="4"/>
        <v>90</v>
      </c>
    </row>
    <row r="151" spans="1:10" ht="11.25" customHeight="1">
      <c r="A151" s="194" t="s">
        <v>45</v>
      </c>
      <c r="B151" s="160" t="s">
        <v>148</v>
      </c>
      <c r="C151" s="88"/>
      <c r="D151" s="88"/>
      <c r="E151" s="162">
        <v>2212</v>
      </c>
      <c r="F151" s="163">
        <v>5169</v>
      </c>
      <c r="G151" s="94" t="s">
        <v>118</v>
      </c>
      <c r="H151" s="99">
        <v>4133</v>
      </c>
      <c r="I151" s="78">
        <v>-300</v>
      </c>
      <c r="J151" s="73">
        <f aca="true" t="shared" si="5" ref="J151:J156">SUM(H151:I151)</f>
        <v>3833</v>
      </c>
    </row>
    <row r="152" spans="1:10" ht="11.25" customHeight="1">
      <c r="A152" s="195"/>
      <c r="B152" s="160" t="s">
        <v>147</v>
      </c>
      <c r="C152" s="88"/>
      <c r="D152" s="88"/>
      <c r="E152" s="162">
        <v>2212</v>
      </c>
      <c r="F152" s="163">
        <v>5169</v>
      </c>
      <c r="G152" s="94" t="s">
        <v>118</v>
      </c>
      <c r="H152" s="99">
        <v>1300</v>
      </c>
      <c r="I152" s="78">
        <v>-350</v>
      </c>
      <c r="J152" s="73">
        <f t="shared" si="5"/>
        <v>950</v>
      </c>
    </row>
    <row r="153" spans="1:10" ht="11.25" customHeight="1">
      <c r="A153" s="195"/>
      <c r="B153" s="160" t="s">
        <v>146</v>
      </c>
      <c r="C153" s="88"/>
      <c r="D153" s="88"/>
      <c r="E153" s="162">
        <v>2212</v>
      </c>
      <c r="F153" s="163">
        <v>5171</v>
      </c>
      <c r="G153" s="94" t="s">
        <v>118</v>
      </c>
      <c r="H153" s="99">
        <v>1066</v>
      </c>
      <c r="I153" s="78">
        <v>-90</v>
      </c>
      <c r="J153" s="73">
        <f t="shared" si="5"/>
        <v>976</v>
      </c>
    </row>
    <row r="154" spans="1:10" ht="11.25" customHeight="1">
      <c r="A154" s="195"/>
      <c r="B154" s="160" t="s">
        <v>145</v>
      </c>
      <c r="C154" s="88"/>
      <c r="D154" s="88"/>
      <c r="E154" s="162">
        <v>2219</v>
      </c>
      <c r="F154" s="163">
        <v>5169</v>
      </c>
      <c r="G154" s="94" t="s">
        <v>118</v>
      </c>
      <c r="H154" s="99">
        <v>1256</v>
      </c>
      <c r="I154" s="78">
        <v>-570</v>
      </c>
      <c r="J154" s="73">
        <f t="shared" si="5"/>
        <v>686</v>
      </c>
    </row>
    <row r="155" spans="1:10" ht="11.25" customHeight="1">
      <c r="A155" s="195"/>
      <c r="B155" s="160" t="s">
        <v>144</v>
      </c>
      <c r="C155" s="88"/>
      <c r="D155" s="88"/>
      <c r="E155" s="162">
        <v>2219</v>
      </c>
      <c r="F155" s="163">
        <v>5171</v>
      </c>
      <c r="G155" s="94" t="s">
        <v>118</v>
      </c>
      <c r="H155" s="99">
        <v>1056</v>
      </c>
      <c r="I155" s="78">
        <v>-300</v>
      </c>
      <c r="J155" s="73">
        <f t="shared" si="5"/>
        <v>756</v>
      </c>
    </row>
    <row r="156" spans="1:10" ht="11.25" customHeight="1">
      <c r="A156" s="195"/>
      <c r="B156" s="160" t="s">
        <v>143</v>
      </c>
      <c r="C156" s="88"/>
      <c r="D156" s="88"/>
      <c r="E156" s="162">
        <v>2229</v>
      </c>
      <c r="F156" s="163">
        <v>5171</v>
      </c>
      <c r="G156" s="94" t="s">
        <v>118</v>
      </c>
      <c r="H156" s="99">
        <v>499</v>
      </c>
      <c r="I156" s="78">
        <v>270</v>
      </c>
      <c r="J156" s="73">
        <f t="shared" si="5"/>
        <v>769</v>
      </c>
    </row>
    <row r="157" spans="1:10" ht="11.25" customHeight="1">
      <c r="A157" s="195"/>
      <c r="B157" s="160" t="s">
        <v>142</v>
      </c>
      <c r="C157" s="88"/>
      <c r="D157" s="88"/>
      <c r="E157" s="162">
        <v>2341</v>
      </c>
      <c r="F157" s="163">
        <v>5171</v>
      </c>
      <c r="G157" s="94" t="s">
        <v>118</v>
      </c>
      <c r="H157" s="99">
        <v>212</v>
      </c>
      <c r="I157" s="78">
        <v>60</v>
      </c>
      <c r="J157" s="73">
        <f aca="true" t="shared" si="6" ref="J157:J180">SUM(H157:I157)</f>
        <v>272</v>
      </c>
    </row>
    <row r="158" spans="1:10" ht="11.25" customHeight="1">
      <c r="A158" s="195"/>
      <c r="B158" s="160" t="s">
        <v>141</v>
      </c>
      <c r="C158" s="88"/>
      <c r="D158" s="88"/>
      <c r="E158" s="162">
        <v>3421</v>
      </c>
      <c r="F158" s="163">
        <v>5171</v>
      </c>
      <c r="G158" s="94" t="s">
        <v>118</v>
      </c>
      <c r="H158" s="99">
        <v>587</v>
      </c>
      <c r="I158" s="78">
        <v>20</v>
      </c>
      <c r="J158" s="73">
        <f t="shared" si="6"/>
        <v>607</v>
      </c>
    </row>
    <row r="159" spans="1:10" ht="11.25" customHeight="1">
      <c r="A159" s="195"/>
      <c r="B159" s="160" t="s">
        <v>140</v>
      </c>
      <c r="C159" s="88"/>
      <c r="D159" s="88"/>
      <c r="E159" s="162">
        <v>3631</v>
      </c>
      <c r="F159" s="163">
        <v>5154</v>
      </c>
      <c r="G159" s="94" t="s">
        <v>118</v>
      </c>
      <c r="H159" s="99">
        <v>2200</v>
      </c>
      <c r="I159" s="78">
        <v>-150</v>
      </c>
      <c r="J159" s="73">
        <f t="shared" si="6"/>
        <v>2050</v>
      </c>
    </row>
    <row r="160" spans="1:10" ht="11.25" customHeight="1">
      <c r="A160" s="195"/>
      <c r="B160" s="160" t="s">
        <v>139</v>
      </c>
      <c r="C160" s="88"/>
      <c r="D160" s="88"/>
      <c r="E160" s="162">
        <v>3631</v>
      </c>
      <c r="F160" s="163">
        <v>5169</v>
      </c>
      <c r="G160" s="94" t="s">
        <v>118</v>
      </c>
      <c r="H160" s="99">
        <v>169</v>
      </c>
      <c r="I160" s="78">
        <v>350</v>
      </c>
      <c r="J160" s="73">
        <f t="shared" si="6"/>
        <v>519</v>
      </c>
    </row>
    <row r="161" spans="1:10" ht="11.25" customHeight="1">
      <c r="A161" s="195"/>
      <c r="B161" s="160" t="s">
        <v>138</v>
      </c>
      <c r="C161" s="88"/>
      <c r="D161" s="88"/>
      <c r="E161" s="162">
        <v>3631</v>
      </c>
      <c r="F161" s="163">
        <v>5171</v>
      </c>
      <c r="G161" s="94" t="s">
        <v>118</v>
      </c>
      <c r="H161" s="99">
        <v>1644</v>
      </c>
      <c r="I161" s="78">
        <v>-400</v>
      </c>
      <c r="J161" s="73">
        <f t="shared" si="6"/>
        <v>1244</v>
      </c>
    </row>
    <row r="162" spans="1:10" ht="11.25" customHeight="1">
      <c r="A162" s="195"/>
      <c r="B162" s="160" t="s">
        <v>137</v>
      </c>
      <c r="C162" s="88"/>
      <c r="D162" s="88"/>
      <c r="E162" s="162">
        <v>3632</v>
      </c>
      <c r="F162" s="163">
        <v>5171</v>
      </c>
      <c r="G162" s="94" t="s">
        <v>118</v>
      </c>
      <c r="H162" s="99">
        <v>61</v>
      </c>
      <c r="I162" s="78">
        <v>70</v>
      </c>
      <c r="J162" s="73">
        <f t="shared" si="6"/>
        <v>131</v>
      </c>
    </row>
    <row r="163" spans="1:10" ht="11.25" customHeight="1">
      <c r="A163" s="195"/>
      <c r="B163" s="161" t="s">
        <v>136</v>
      </c>
      <c r="C163" s="88"/>
      <c r="D163" s="88"/>
      <c r="E163" s="162">
        <v>3639</v>
      </c>
      <c r="F163" s="163">
        <v>5169</v>
      </c>
      <c r="G163" s="94" t="s">
        <v>118</v>
      </c>
      <c r="H163" s="99">
        <v>84</v>
      </c>
      <c r="I163" s="78">
        <v>20</v>
      </c>
      <c r="J163" s="73">
        <f t="shared" si="6"/>
        <v>104</v>
      </c>
    </row>
    <row r="164" spans="1:10" ht="11.25" customHeight="1">
      <c r="A164" s="195"/>
      <c r="B164" s="160" t="s">
        <v>135</v>
      </c>
      <c r="C164" s="61"/>
      <c r="D164" s="55"/>
      <c r="E164" s="162">
        <v>3721</v>
      </c>
      <c r="F164" s="163">
        <v>5169</v>
      </c>
      <c r="G164" s="94" t="s">
        <v>118</v>
      </c>
      <c r="H164" s="99">
        <v>380</v>
      </c>
      <c r="I164" s="78">
        <v>180</v>
      </c>
      <c r="J164" s="73">
        <f t="shared" si="6"/>
        <v>560</v>
      </c>
    </row>
    <row r="165" spans="1:10" ht="11.25" customHeight="1">
      <c r="A165" s="195"/>
      <c r="B165" s="160" t="s">
        <v>134</v>
      </c>
      <c r="C165" s="61"/>
      <c r="D165" s="55"/>
      <c r="E165" s="162">
        <v>3722</v>
      </c>
      <c r="F165" s="163">
        <v>5169</v>
      </c>
      <c r="G165" s="94" t="s">
        <v>118</v>
      </c>
      <c r="H165" s="99">
        <v>3018</v>
      </c>
      <c r="I165" s="78">
        <v>-40</v>
      </c>
      <c r="J165" s="73">
        <f t="shared" si="6"/>
        <v>2978</v>
      </c>
    </row>
    <row r="166" spans="1:10" ht="11.25" customHeight="1">
      <c r="A166" s="195"/>
      <c r="B166" s="160" t="s">
        <v>133</v>
      </c>
      <c r="C166" s="61"/>
      <c r="D166" s="55"/>
      <c r="E166" s="162">
        <v>3722</v>
      </c>
      <c r="F166" s="163">
        <v>5169</v>
      </c>
      <c r="G166" s="94" t="s">
        <v>118</v>
      </c>
      <c r="H166" s="99">
        <v>1183</v>
      </c>
      <c r="I166" s="78">
        <v>130</v>
      </c>
      <c r="J166" s="73">
        <f t="shared" si="6"/>
        <v>1313</v>
      </c>
    </row>
    <row r="167" spans="1:10" ht="11.25" customHeight="1">
      <c r="A167" s="195"/>
      <c r="B167" s="160" t="s">
        <v>132</v>
      </c>
      <c r="C167" s="61"/>
      <c r="D167" s="55"/>
      <c r="E167" s="162">
        <v>3725</v>
      </c>
      <c r="F167" s="163">
        <v>5169</v>
      </c>
      <c r="G167" s="94" t="s">
        <v>118</v>
      </c>
      <c r="H167" s="99">
        <v>1898</v>
      </c>
      <c r="I167" s="78">
        <v>-80</v>
      </c>
      <c r="J167" s="73">
        <f t="shared" si="6"/>
        <v>1818</v>
      </c>
    </row>
    <row r="168" spans="1:10" ht="11.25" customHeight="1">
      <c r="A168" s="195"/>
      <c r="B168" s="160" t="s">
        <v>131</v>
      </c>
      <c r="C168" s="61"/>
      <c r="D168" s="55"/>
      <c r="E168" s="162">
        <v>3722</v>
      </c>
      <c r="F168" s="163">
        <v>5169</v>
      </c>
      <c r="G168" s="94" t="s">
        <v>118</v>
      </c>
      <c r="H168" s="99">
        <v>47</v>
      </c>
      <c r="I168" s="78">
        <v>50</v>
      </c>
      <c r="J168" s="73">
        <f t="shared" si="6"/>
        <v>97</v>
      </c>
    </row>
    <row r="169" spans="1:10" ht="11.25" customHeight="1">
      <c r="A169" s="195"/>
      <c r="B169" s="160" t="s">
        <v>130</v>
      </c>
      <c r="C169" s="62"/>
      <c r="D169" s="55"/>
      <c r="E169" s="162">
        <v>3722</v>
      </c>
      <c r="F169" s="163">
        <v>5169</v>
      </c>
      <c r="G169" s="94" t="s">
        <v>118</v>
      </c>
      <c r="H169" s="99">
        <v>259</v>
      </c>
      <c r="I169" s="78">
        <v>-120</v>
      </c>
      <c r="J169" s="73">
        <f t="shared" si="6"/>
        <v>139</v>
      </c>
    </row>
    <row r="170" spans="1:10" ht="11.25" customHeight="1">
      <c r="A170" s="195"/>
      <c r="B170" s="160" t="s">
        <v>129</v>
      </c>
      <c r="C170" s="62"/>
      <c r="D170" s="55"/>
      <c r="E170" s="162">
        <v>3722</v>
      </c>
      <c r="F170" s="163">
        <v>5169</v>
      </c>
      <c r="G170" s="94" t="s">
        <v>118</v>
      </c>
      <c r="H170" s="99">
        <v>3072</v>
      </c>
      <c r="I170" s="78">
        <v>170</v>
      </c>
      <c r="J170" s="73">
        <f t="shared" si="6"/>
        <v>3242</v>
      </c>
    </row>
    <row r="171" spans="1:10" ht="11.25" customHeight="1">
      <c r="A171" s="195"/>
      <c r="B171" s="160" t="s">
        <v>119</v>
      </c>
      <c r="C171" s="62"/>
      <c r="D171" s="55"/>
      <c r="E171" s="162">
        <v>3725</v>
      </c>
      <c r="F171" s="163">
        <v>5169</v>
      </c>
      <c r="G171" s="94" t="s">
        <v>118</v>
      </c>
      <c r="H171" s="99">
        <v>1001</v>
      </c>
      <c r="I171" s="78">
        <v>-160</v>
      </c>
      <c r="J171" s="73">
        <f t="shared" si="6"/>
        <v>841</v>
      </c>
    </row>
    <row r="172" spans="1:10" ht="11.25" customHeight="1">
      <c r="A172" s="195"/>
      <c r="B172" s="160" t="s">
        <v>120</v>
      </c>
      <c r="C172" s="62"/>
      <c r="D172" s="55"/>
      <c r="E172" s="162">
        <v>3725</v>
      </c>
      <c r="F172" s="163">
        <v>5169</v>
      </c>
      <c r="G172" s="94" t="s">
        <v>118</v>
      </c>
      <c r="H172" s="99">
        <v>230</v>
      </c>
      <c r="I172" s="78">
        <v>40</v>
      </c>
      <c r="J172" s="73">
        <f t="shared" si="6"/>
        <v>270</v>
      </c>
    </row>
    <row r="173" spans="1:10" ht="11.25" customHeight="1">
      <c r="A173" s="195"/>
      <c r="B173" s="160" t="s">
        <v>121</v>
      </c>
      <c r="C173" s="62"/>
      <c r="D173" s="55"/>
      <c r="E173" s="162">
        <v>3725</v>
      </c>
      <c r="F173" s="163">
        <v>5169</v>
      </c>
      <c r="G173" s="94" t="s">
        <v>118</v>
      </c>
      <c r="H173" s="99">
        <v>218</v>
      </c>
      <c r="I173" s="78">
        <v>180</v>
      </c>
      <c r="J173" s="73">
        <f t="shared" si="6"/>
        <v>398</v>
      </c>
    </row>
    <row r="174" spans="1:10" ht="11.25" customHeight="1">
      <c r="A174" s="195"/>
      <c r="B174" s="160" t="s">
        <v>122</v>
      </c>
      <c r="C174" s="62"/>
      <c r="D174" s="55"/>
      <c r="E174" s="162">
        <v>3725</v>
      </c>
      <c r="F174" s="163">
        <v>5169</v>
      </c>
      <c r="G174" s="94" t="s">
        <v>118</v>
      </c>
      <c r="H174" s="99">
        <v>73</v>
      </c>
      <c r="I174" s="78">
        <v>-20</v>
      </c>
      <c r="J174" s="73">
        <f t="shared" si="6"/>
        <v>53</v>
      </c>
    </row>
    <row r="175" spans="1:10" ht="11.25" customHeight="1">
      <c r="A175" s="195"/>
      <c r="B175" s="160" t="s">
        <v>123</v>
      </c>
      <c r="C175" s="62"/>
      <c r="D175" s="55"/>
      <c r="E175" s="162">
        <v>3725</v>
      </c>
      <c r="F175" s="163">
        <v>5171</v>
      </c>
      <c r="G175" s="94" t="s">
        <v>118</v>
      </c>
      <c r="H175" s="99">
        <v>100</v>
      </c>
      <c r="I175" s="78">
        <v>20</v>
      </c>
      <c r="J175" s="73">
        <f t="shared" si="6"/>
        <v>120</v>
      </c>
    </row>
    <row r="176" spans="1:10" ht="11.25" customHeight="1">
      <c r="A176" s="195"/>
      <c r="B176" s="160" t="s">
        <v>128</v>
      </c>
      <c r="C176" s="62"/>
      <c r="D176" s="55"/>
      <c r="E176" s="162">
        <v>3745</v>
      </c>
      <c r="F176" s="163">
        <v>5171</v>
      </c>
      <c r="G176" s="94" t="s">
        <v>118</v>
      </c>
      <c r="H176" s="99">
        <v>1006</v>
      </c>
      <c r="I176" s="78">
        <v>180</v>
      </c>
      <c r="J176" s="73">
        <f t="shared" si="6"/>
        <v>1186</v>
      </c>
    </row>
    <row r="177" spans="1:10" ht="11.25" customHeight="1">
      <c r="A177" s="195"/>
      <c r="B177" s="160" t="s">
        <v>127</v>
      </c>
      <c r="C177" s="62"/>
      <c r="D177" s="55"/>
      <c r="E177" s="162">
        <v>3745</v>
      </c>
      <c r="F177" s="163">
        <v>5171</v>
      </c>
      <c r="G177" s="94" t="s">
        <v>118</v>
      </c>
      <c r="H177" s="99">
        <v>2482</v>
      </c>
      <c r="I177" s="78">
        <v>250</v>
      </c>
      <c r="J177" s="73">
        <f t="shared" si="6"/>
        <v>2732</v>
      </c>
    </row>
    <row r="178" spans="1:10" ht="11.25" customHeight="1">
      <c r="A178" s="195"/>
      <c r="B178" s="160" t="s">
        <v>126</v>
      </c>
      <c r="C178" s="62"/>
      <c r="D178" s="55"/>
      <c r="E178" s="162">
        <v>3745</v>
      </c>
      <c r="F178" s="163">
        <v>5171</v>
      </c>
      <c r="G178" s="94" t="s">
        <v>118</v>
      </c>
      <c r="H178" s="99">
        <v>1154</v>
      </c>
      <c r="I178" s="78">
        <v>240</v>
      </c>
      <c r="J178" s="73">
        <f t="shared" si="6"/>
        <v>1394</v>
      </c>
    </row>
    <row r="179" spans="1:10" ht="11.25" customHeight="1">
      <c r="A179" s="195"/>
      <c r="B179" s="160" t="s">
        <v>125</v>
      </c>
      <c r="C179" s="62"/>
      <c r="D179" s="55"/>
      <c r="E179" s="162">
        <v>3745</v>
      </c>
      <c r="F179" s="163">
        <v>5139</v>
      </c>
      <c r="G179" s="94" t="s">
        <v>118</v>
      </c>
      <c r="H179" s="99">
        <v>244</v>
      </c>
      <c r="I179" s="78">
        <v>100</v>
      </c>
      <c r="J179" s="73">
        <f t="shared" si="6"/>
        <v>344</v>
      </c>
    </row>
    <row r="180" spans="1:10" ht="11.25" customHeight="1">
      <c r="A180" s="196"/>
      <c r="B180" s="160" t="s">
        <v>124</v>
      </c>
      <c r="C180" s="62"/>
      <c r="D180" s="55"/>
      <c r="E180" s="162">
        <v>3745</v>
      </c>
      <c r="F180" s="163">
        <v>5139</v>
      </c>
      <c r="G180" s="94" t="s">
        <v>118</v>
      </c>
      <c r="H180" s="99">
        <v>100</v>
      </c>
      <c r="I180" s="78">
        <v>250</v>
      </c>
      <c r="J180" s="73">
        <f t="shared" si="6"/>
        <v>350</v>
      </c>
    </row>
    <row r="181" spans="1:10" ht="11.25" customHeight="1">
      <c r="A181" s="197" t="s">
        <v>46</v>
      </c>
      <c r="B181" s="62" t="s">
        <v>183</v>
      </c>
      <c r="C181" s="62"/>
      <c r="D181" s="55"/>
      <c r="E181" s="55">
        <v>5311</v>
      </c>
      <c r="F181" s="55">
        <v>5192</v>
      </c>
      <c r="G181" s="70" t="s">
        <v>182</v>
      </c>
      <c r="H181" s="19">
        <v>82</v>
      </c>
      <c r="I181" s="20">
        <v>45</v>
      </c>
      <c r="J181" s="62">
        <f t="shared" si="4"/>
        <v>127</v>
      </c>
    </row>
    <row r="182" spans="1:10" ht="11.25" customHeight="1">
      <c r="A182" s="204"/>
      <c r="B182" s="62" t="s">
        <v>184</v>
      </c>
      <c r="C182" s="62"/>
      <c r="D182" s="55"/>
      <c r="E182" s="55">
        <v>5311</v>
      </c>
      <c r="F182" s="55">
        <v>5011</v>
      </c>
      <c r="G182" s="70" t="s">
        <v>182</v>
      </c>
      <c r="H182" s="99">
        <v>8895</v>
      </c>
      <c r="I182" s="20">
        <v>-45</v>
      </c>
      <c r="J182" s="99">
        <f t="shared" si="4"/>
        <v>8850</v>
      </c>
    </row>
    <row r="183" spans="1:10" ht="11.25" customHeight="1">
      <c r="A183" s="204"/>
      <c r="B183" s="62" t="s">
        <v>185</v>
      </c>
      <c r="C183" s="62"/>
      <c r="D183" s="55"/>
      <c r="E183" s="55">
        <v>5311</v>
      </c>
      <c r="F183" s="55">
        <v>5424</v>
      </c>
      <c r="G183" s="70" t="s">
        <v>182</v>
      </c>
      <c r="H183" s="19">
        <v>45</v>
      </c>
      <c r="I183" s="20">
        <v>5</v>
      </c>
      <c r="J183" s="99">
        <f t="shared" si="4"/>
        <v>50</v>
      </c>
    </row>
    <row r="184" spans="1:10" ht="11.25" customHeight="1">
      <c r="A184" s="204"/>
      <c r="B184" s="62" t="s">
        <v>186</v>
      </c>
      <c r="C184" s="62"/>
      <c r="D184" s="55"/>
      <c r="E184" s="55">
        <v>5311</v>
      </c>
      <c r="F184" s="55">
        <v>5031</v>
      </c>
      <c r="G184" s="70" t="s">
        <v>182</v>
      </c>
      <c r="H184" s="19">
        <v>2232</v>
      </c>
      <c r="I184" s="20">
        <v>-5</v>
      </c>
      <c r="J184" s="99">
        <f t="shared" si="4"/>
        <v>2227</v>
      </c>
    </row>
    <row r="185" spans="1:10" ht="11.25" customHeight="1">
      <c r="A185" s="204"/>
      <c r="B185" s="62" t="s">
        <v>226</v>
      </c>
      <c r="C185" s="62"/>
      <c r="D185" s="55"/>
      <c r="E185" s="55">
        <v>5311</v>
      </c>
      <c r="F185" s="55">
        <v>5154</v>
      </c>
      <c r="G185" s="70" t="s">
        <v>182</v>
      </c>
      <c r="H185" s="19">
        <v>12</v>
      </c>
      <c r="I185" s="20">
        <v>1</v>
      </c>
      <c r="J185" s="99">
        <f t="shared" si="4"/>
        <v>13</v>
      </c>
    </row>
    <row r="186" spans="1:10" ht="11.25" customHeight="1">
      <c r="A186" s="198"/>
      <c r="B186" s="62" t="s">
        <v>225</v>
      </c>
      <c r="C186" s="62"/>
      <c r="D186" s="55"/>
      <c r="E186" s="55">
        <v>5311</v>
      </c>
      <c r="F186" s="55">
        <v>5139</v>
      </c>
      <c r="G186" s="70" t="s">
        <v>182</v>
      </c>
      <c r="H186" s="19">
        <v>5</v>
      </c>
      <c r="I186" s="20">
        <v>-1</v>
      </c>
      <c r="J186" s="99">
        <f t="shared" si="4"/>
        <v>4</v>
      </c>
    </row>
    <row r="187" spans="1:10" ht="11.25" customHeight="1">
      <c r="A187" s="138" t="s">
        <v>208</v>
      </c>
      <c r="B187" s="108" t="s">
        <v>430</v>
      </c>
      <c r="C187" s="64" t="s">
        <v>41</v>
      </c>
      <c r="D187" s="65"/>
      <c r="E187" s="65">
        <v>3419</v>
      </c>
      <c r="F187" s="65">
        <v>5222</v>
      </c>
      <c r="G187" s="80" t="s">
        <v>209</v>
      </c>
      <c r="H187" s="111">
        <v>0</v>
      </c>
      <c r="I187" s="110">
        <v>39</v>
      </c>
      <c r="J187" s="119">
        <f t="shared" si="4"/>
        <v>39</v>
      </c>
    </row>
    <row r="188" spans="1:10" ht="11.25" customHeight="1">
      <c r="A188" s="197" t="s">
        <v>212</v>
      </c>
      <c r="B188" s="88" t="s">
        <v>213</v>
      </c>
      <c r="C188" s="88"/>
      <c r="D188" s="91"/>
      <c r="E188" s="91">
        <v>3429</v>
      </c>
      <c r="F188" s="91">
        <v>5169</v>
      </c>
      <c r="G188" s="90" t="s">
        <v>214</v>
      </c>
      <c r="H188" s="74">
        <v>784</v>
      </c>
      <c r="I188" s="78">
        <v>330</v>
      </c>
      <c r="J188" s="99">
        <f t="shared" si="4"/>
        <v>1114</v>
      </c>
    </row>
    <row r="189" spans="1:10" ht="11.25" customHeight="1">
      <c r="A189" s="204"/>
      <c r="B189" s="88" t="s">
        <v>216</v>
      </c>
      <c r="C189" s="88"/>
      <c r="D189" s="91"/>
      <c r="E189" s="91">
        <v>3412</v>
      </c>
      <c r="F189" s="91">
        <v>5169</v>
      </c>
      <c r="G189" s="90" t="s">
        <v>217</v>
      </c>
      <c r="H189" s="74">
        <v>2881</v>
      </c>
      <c r="I189" s="78">
        <v>-330</v>
      </c>
      <c r="J189" s="99">
        <f t="shared" si="4"/>
        <v>2551</v>
      </c>
    </row>
    <row r="190" spans="1:10" ht="11.25" customHeight="1">
      <c r="A190" s="204"/>
      <c r="B190" s="88" t="s">
        <v>220</v>
      </c>
      <c r="C190" s="88"/>
      <c r="D190" s="91"/>
      <c r="E190" s="91">
        <v>3412</v>
      </c>
      <c r="F190" s="91">
        <v>5169</v>
      </c>
      <c r="G190" s="90" t="s">
        <v>219</v>
      </c>
      <c r="H190" s="74">
        <v>867</v>
      </c>
      <c r="I190" s="78">
        <v>450</v>
      </c>
      <c r="J190" s="99">
        <f t="shared" si="4"/>
        <v>1317</v>
      </c>
    </row>
    <row r="191" spans="1:10" ht="11.25" customHeight="1">
      <c r="A191" s="204"/>
      <c r="B191" s="88" t="s">
        <v>221</v>
      </c>
      <c r="C191" s="88"/>
      <c r="D191" s="91"/>
      <c r="E191" s="91">
        <v>3412</v>
      </c>
      <c r="F191" s="91">
        <v>5169</v>
      </c>
      <c r="G191" s="90" t="s">
        <v>218</v>
      </c>
      <c r="H191" s="74">
        <v>1176</v>
      </c>
      <c r="I191" s="78">
        <v>-450</v>
      </c>
      <c r="J191" s="99">
        <f t="shared" si="4"/>
        <v>726</v>
      </c>
    </row>
    <row r="192" spans="1:10" ht="11.25" customHeight="1">
      <c r="A192" s="204"/>
      <c r="B192" s="88" t="s">
        <v>222</v>
      </c>
      <c r="C192" s="88"/>
      <c r="D192" s="91"/>
      <c r="E192" s="91">
        <v>3412</v>
      </c>
      <c r="F192" s="91">
        <v>5151</v>
      </c>
      <c r="G192" s="90" t="s">
        <v>218</v>
      </c>
      <c r="H192" s="74">
        <v>110</v>
      </c>
      <c r="I192" s="78">
        <v>20</v>
      </c>
      <c r="J192" s="99">
        <f t="shared" si="4"/>
        <v>130</v>
      </c>
    </row>
    <row r="193" spans="1:10" ht="11.25" customHeight="1">
      <c r="A193" s="204"/>
      <c r="B193" s="88" t="s">
        <v>223</v>
      </c>
      <c r="C193" s="88"/>
      <c r="D193" s="91"/>
      <c r="E193" s="91">
        <v>3412</v>
      </c>
      <c r="F193" s="91">
        <v>5169</v>
      </c>
      <c r="G193" s="90" t="s">
        <v>218</v>
      </c>
      <c r="H193" s="74">
        <v>726</v>
      </c>
      <c r="I193" s="78">
        <v>-20</v>
      </c>
      <c r="J193" s="99">
        <f t="shared" si="4"/>
        <v>706</v>
      </c>
    </row>
    <row r="194" spans="1:10" ht="11.25" customHeight="1">
      <c r="A194" s="204"/>
      <c r="B194" s="88" t="s">
        <v>232</v>
      </c>
      <c r="C194" s="88"/>
      <c r="D194" s="91"/>
      <c r="E194" s="91">
        <v>3412</v>
      </c>
      <c r="F194" s="91">
        <v>5137</v>
      </c>
      <c r="G194" s="90" t="s">
        <v>219</v>
      </c>
      <c r="H194" s="74">
        <v>44.1</v>
      </c>
      <c r="I194" s="78">
        <v>100</v>
      </c>
      <c r="J194" s="99">
        <f t="shared" si="4"/>
        <v>144.1</v>
      </c>
    </row>
    <row r="195" spans="1:10" ht="11.25" customHeight="1">
      <c r="A195" s="198"/>
      <c r="B195" s="88" t="s">
        <v>233</v>
      </c>
      <c r="C195" s="88"/>
      <c r="D195" s="91"/>
      <c r="E195" s="91">
        <v>3412</v>
      </c>
      <c r="F195" s="91">
        <v>5152</v>
      </c>
      <c r="G195" s="90" t="s">
        <v>219</v>
      </c>
      <c r="H195" s="74">
        <v>110</v>
      </c>
      <c r="I195" s="78">
        <v>-100</v>
      </c>
      <c r="J195" s="99">
        <f t="shared" si="4"/>
        <v>10</v>
      </c>
    </row>
    <row r="196" spans="1:10" ht="11.25" customHeight="1">
      <c r="A196" s="138" t="s">
        <v>224</v>
      </c>
      <c r="B196" s="103" t="s">
        <v>193</v>
      </c>
      <c r="C196" s="89"/>
      <c r="D196" s="91"/>
      <c r="E196" s="91">
        <v>3113</v>
      </c>
      <c r="F196" s="123">
        <v>5171</v>
      </c>
      <c r="G196" s="90" t="s">
        <v>194</v>
      </c>
      <c r="H196" s="73">
        <v>6270</v>
      </c>
      <c r="I196" s="124">
        <v>500</v>
      </c>
      <c r="J196" s="74">
        <f>H196+I196</f>
        <v>6770</v>
      </c>
    </row>
    <row r="197" spans="1:10" ht="11.25" customHeight="1">
      <c r="A197" s="205" t="s">
        <v>262</v>
      </c>
      <c r="B197" s="182" t="s">
        <v>254</v>
      </c>
      <c r="C197" s="62"/>
      <c r="D197" s="55"/>
      <c r="E197" s="55">
        <v>3612</v>
      </c>
      <c r="F197" s="55">
        <v>5169</v>
      </c>
      <c r="G197" s="183" t="s">
        <v>255</v>
      </c>
      <c r="H197" s="184">
        <v>40</v>
      </c>
      <c r="I197" s="175">
        <v>-40</v>
      </c>
      <c r="J197" s="176">
        <f>SUM(H197:I197)</f>
        <v>0</v>
      </c>
    </row>
    <row r="198" spans="1:10" ht="11.25" customHeight="1">
      <c r="A198" s="205"/>
      <c r="B198" s="182" t="s">
        <v>256</v>
      </c>
      <c r="C198" s="62"/>
      <c r="D198" s="55"/>
      <c r="E198" s="55">
        <v>3639</v>
      </c>
      <c r="F198" s="55">
        <v>5169</v>
      </c>
      <c r="G198" s="183" t="s">
        <v>257</v>
      </c>
      <c r="H198" s="184">
        <v>36</v>
      </c>
      <c r="I198" s="175">
        <v>-36</v>
      </c>
      <c r="J198" s="176">
        <f>SUM(H198:I198)</f>
        <v>0</v>
      </c>
    </row>
    <row r="199" spans="1:10" ht="11.25" customHeight="1">
      <c r="A199" s="205"/>
      <c r="B199" s="182" t="s">
        <v>258</v>
      </c>
      <c r="C199" s="62"/>
      <c r="D199" s="55"/>
      <c r="E199" s="55">
        <v>3513</v>
      </c>
      <c r="F199" s="55">
        <v>5169</v>
      </c>
      <c r="G199" s="183" t="s">
        <v>259</v>
      </c>
      <c r="H199" s="184">
        <v>3000</v>
      </c>
      <c r="I199" s="175">
        <v>-3000</v>
      </c>
      <c r="J199" s="176">
        <f>SUM(H199:I199)</f>
        <v>0</v>
      </c>
    </row>
    <row r="200" spans="1:10" ht="11.25" customHeight="1">
      <c r="A200" s="205"/>
      <c r="B200" s="182" t="s">
        <v>260</v>
      </c>
      <c r="C200" s="62"/>
      <c r="D200" s="55"/>
      <c r="E200" s="55">
        <v>3639</v>
      </c>
      <c r="F200" s="55">
        <v>5362</v>
      </c>
      <c r="G200" s="183" t="s">
        <v>261</v>
      </c>
      <c r="H200" s="184">
        <v>100</v>
      </c>
      <c r="I200" s="175">
        <v>-100</v>
      </c>
      <c r="J200" s="176">
        <f>SUM(H200:I200)</f>
        <v>0</v>
      </c>
    </row>
    <row r="201" spans="1:10" ht="11.25" customHeight="1">
      <c r="A201" s="136" t="s">
        <v>279</v>
      </c>
      <c r="B201" s="108" t="s">
        <v>230</v>
      </c>
      <c r="C201" s="64" t="s">
        <v>41</v>
      </c>
      <c r="D201" s="65"/>
      <c r="E201" s="65">
        <v>2212</v>
      </c>
      <c r="F201" s="167">
        <v>5169</v>
      </c>
      <c r="G201" s="80" t="s">
        <v>201</v>
      </c>
      <c r="H201" s="109">
        <v>0</v>
      </c>
      <c r="I201" s="168">
        <v>31</v>
      </c>
      <c r="J201" s="169">
        <f aca="true" t="shared" si="7" ref="J201:J206">H201+I201</f>
        <v>31</v>
      </c>
    </row>
    <row r="202" spans="1:10" ht="11.25" customHeight="1">
      <c r="A202" s="194" t="s">
        <v>345</v>
      </c>
      <c r="B202" s="71" t="s">
        <v>348</v>
      </c>
      <c r="C202" s="64"/>
      <c r="D202" s="65"/>
      <c r="E202" s="65">
        <v>6171</v>
      </c>
      <c r="F202" s="65">
        <v>5137</v>
      </c>
      <c r="G202" s="80"/>
      <c r="H202" s="111">
        <v>0</v>
      </c>
      <c r="I202" s="110">
        <v>100</v>
      </c>
      <c r="J202" s="111">
        <f t="shared" si="7"/>
        <v>100</v>
      </c>
    </row>
    <row r="203" spans="1:10" ht="11.25" customHeight="1">
      <c r="A203" s="195"/>
      <c r="B203" s="71" t="s">
        <v>344</v>
      </c>
      <c r="C203" s="64"/>
      <c r="D203" s="65"/>
      <c r="E203" s="65">
        <v>3399</v>
      </c>
      <c r="F203" s="65">
        <v>5194</v>
      </c>
      <c r="G203" s="80" t="s">
        <v>296</v>
      </c>
      <c r="H203" s="111">
        <v>0</v>
      </c>
      <c r="I203" s="110">
        <v>-50</v>
      </c>
      <c r="J203" s="111">
        <f t="shared" si="7"/>
        <v>-50</v>
      </c>
    </row>
    <row r="204" spans="1:10" ht="11.25" customHeight="1">
      <c r="A204" s="196"/>
      <c r="B204" s="71" t="s">
        <v>344</v>
      </c>
      <c r="C204" s="64"/>
      <c r="D204" s="65"/>
      <c r="E204" s="65">
        <v>4339</v>
      </c>
      <c r="F204" s="65">
        <v>5492</v>
      </c>
      <c r="G204" s="80" t="s">
        <v>296</v>
      </c>
      <c r="H204" s="111">
        <v>0</v>
      </c>
      <c r="I204" s="110">
        <v>-50</v>
      </c>
      <c r="J204" s="111">
        <f t="shared" si="7"/>
        <v>-50</v>
      </c>
    </row>
    <row r="205" spans="1:10" ht="13.5" customHeight="1">
      <c r="A205" s="194" t="s">
        <v>422</v>
      </c>
      <c r="B205" s="108" t="s">
        <v>431</v>
      </c>
      <c r="C205" s="64" t="s">
        <v>41</v>
      </c>
      <c r="D205" s="65"/>
      <c r="E205" s="65">
        <v>3419</v>
      </c>
      <c r="F205" s="65">
        <v>5222</v>
      </c>
      <c r="G205" s="80" t="s">
        <v>423</v>
      </c>
      <c r="H205" s="111">
        <v>0</v>
      </c>
      <c r="I205" s="110">
        <v>3</v>
      </c>
      <c r="J205" s="111">
        <f t="shared" si="7"/>
        <v>3</v>
      </c>
    </row>
    <row r="206" spans="1:10" ht="12.75" customHeight="1">
      <c r="A206" s="196"/>
      <c r="B206" s="88" t="s">
        <v>425</v>
      </c>
      <c r="C206" s="89"/>
      <c r="D206" s="91"/>
      <c r="E206" s="91">
        <v>3392</v>
      </c>
      <c r="F206" s="91">
        <v>5222</v>
      </c>
      <c r="G206" s="90" t="s">
        <v>424</v>
      </c>
      <c r="H206" s="74">
        <v>16.5</v>
      </c>
      <c r="I206" s="78">
        <v>-3</v>
      </c>
      <c r="J206" s="74">
        <f t="shared" si="7"/>
        <v>13.5</v>
      </c>
    </row>
    <row r="207" spans="1:10" ht="11.25" customHeight="1">
      <c r="A207" s="8"/>
      <c r="B207" s="9"/>
      <c r="C207" s="6"/>
      <c r="D207" s="6"/>
      <c r="E207" s="208" t="s">
        <v>37</v>
      </c>
      <c r="F207" s="209"/>
      <c r="G207" s="210"/>
      <c r="H207" s="10">
        <f>SUM(H118:H201)+H202+H203+H204+H205+H206</f>
        <v>72222.6</v>
      </c>
      <c r="I207" s="23">
        <f>SUM(I118:I201)+I202+I203+I204+I205+I206</f>
        <v>-2609</v>
      </c>
      <c r="J207" s="10">
        <f>SUM(J118:J201)+J202+J203+J204+J205+J206</f>
        <v>69613.6</v>
      </c>
    </row>
    <row r="208" spans="1:11" ht="11.25" customHeight="1">
      <c r="A208" s="66" t="s">
        <v>29</v>
      </c>
      <c r="B208" s="9"/>
      <c r="C208" s="6"/>
      <c r="D208" s="6"/>
      <c r="E208" s="12"/>
      <c r="F208" s="9"/>
      <c r="G208" s="9"/>
      <c r="H208" s="11"/>
      <c r="I208" s="11"/>
      <c r="J208" s="63"/>
      <c r="K208" s="9"/>
    </row>
    <row r="209" spans="1:11" s="7" customFormat="1" ht="11.25" customHeight="1">
      <c r="A209" s="194" t="s">
        <v>7</v>
      </c>
      <c r="B209" s="71" t="s">
        <v>227</v>
      </c>
      <c r="C209" s="64" t="s">
        <v>41</v>
      </c>
      <c r="D209" s="65"/>
      <c r="E209" s="65">
        <v>3412</v>
      </c>
      <c r="F209" s="65">
        <v>6121</v>
      </c>
      <c r="G209" s="80" t="s">
        <v>190</v>
      </c>
      <c r="H209" s="111">
        <v>0</v>
      </c>
      <c r="I209" s="110">
        <v>164</v>
      </c>
      <c r="J209" s="111">
        <f aca="true" t="shared" si="8" ref="J209:J220">H209+I209</f>
        <v>164</v>
      </c>
      <c r="K209" s="104"/>
    </row>
    <row r="210" spans="1:11" s="7" customFormat="1" ht="11.25" customHeight="1">
      <c r="A210" s="196"/>
      <c r="B210" s="103" t="s">
        <v>191</v>
      </c>
      <c r="C210" s="89"/>
      <c r="D210" s="91"/>
      <c r="E210" s="91">
        <v>3612</v>
      </c>
      <c r="F210" s="123">
        <v>6121</v>
      </c>
      <c r="G210" s="90" t="s">
        <v>192</v>
      </c>
      <c r="H210" s="73">
        <v>350</v>
      </c>
      <c r="I210" s="124">
        <v>-164</v>
      </c>
      <c r="J210" s="74">
        <f t="shared" si="8"/>
        <v>186</v>
      </c>
      <c r="K210" s="104"/>
    </row>
    <row r="211" spans="1:11" s="7" customFormat="1" ht="11.25" customHeight="1">
      <c r="A211" s="75" t="s">
        <v>10</v>
      </c>
      <c r="B211" s="103" t="s">
        <v>195</v>
      </c>
      <c r="C211" s="89"/>
      <c r="D211" s="91"/>
      <c r="E211" s="91">
        <v>2212</v>
      </c>
      <c r="F211" s="123">
        <v>6121</v>
      </c>
      <c r="G211" s="90" t="s">
        <v>196</v>
      </c>
      <c r="H211" s="73">
        <v>2800</v>
      </c>
      <c r="I211" s="124">
        <v>-500</v>
      </c>
      <c r="J211" s="74">
        <f t="shared" si="8"/>
        <v>2300</v>
      </c>
      <c r="K211" s="104"/>
    </row>
    <row r="212" spans="1:11" s="7" customFormat="1" ht="11.25" customHeight="1">
      <c r="A212" s="194" t="s">
        <v>27</v>
      </c>
      <c r="B212" s="103" t="s">
        <v>231</v>
      </c>
      <c r="C212" s="89"/>
      <c r="D212" s="91"/>
      <c r="E212" s="91">
        <v>3412</v>
      </c>
      <c r="F212" s="123">
        <v>6122</v>
      </c>
      <c r="G212" s="90" t="s">
        <v>197</v>
      </c>
      <c r="H212" s="73">
        <v>4107</v>
      </c>
      <c r="I212" s="124">
        <v>190</v>
      </c>
      <c r="J212" s="125">
        <f t="shared" si="8"/>
        <v>4297</v>
      </c>
      <c r="K212" s="104"/>
    </row>
    <row r="213" spans="1:11" s="7" customFormat="1" ht="11.25" customHeight="1">
      <c r="A213" s="195"/>
      <c r="B213" s="103" t="s">
        <v>198</v>
      </c>
      <c r="C213" s="89"/>
      <c r="D213" s="91"/>
      <c r="E213" s="91">
        <v>2212</v>
      </c>
      <c r="F213" s="123">
        <v>6121</v>
      </c>
      <c r="G213" s="90" t="s">
        <v>199</v>
      </c>
      <c r="H213" s="73">
        <v>165</v>
      </c>
      <c r="I213" s="124">
        <v>-80</v>
      </c>
      <c r="J213" s="125">
        <f t="shared" si="8"/>
        <v>85</v>
      </c>
      <c r="K213" s="104"/>
    </row>
    <row r="214" spans="1:11" s="7" customFormat="1" ht="11.25" customHeight="1">
      <c r="A214" s="196"/>
      <c r="B214" s="88" t="s">
        <v>200</v>
      </c>
      <c r="C214" s="89"/>
      <c r="D214" s="91"/>
      <c r="E214" s="91">
        <v>3612</v>
      </c>
      <c r="F214" s="123">
        <v>6121</v>
      </c>
      <c r="G214" s="90" t="s">
        <v>192</v>
      </c>
      <c r="H214" s="73">
        <v>186</v>
      </c>
      <c r="I214" s="124">
        <v>-110</v>
      </c>
      <c r="J214" s="125">
        <f t="shared" si="8"/>
        <v>76</v>
      </c>
      <c r="K214" s="104"/>
    </row>
    <row r="215" spans="1:11" s="7" customFormat="1" ht="11.25" customHeight="1">
      <c r="A215" s="191" t="s">
        <v>28</v>
      </c>
      <c r="B215" s="47" t="s">
        <v>202</v>
      </c>
      <c r="C215" s="61"/>
      <c r="D215" s="55"/>
      <c r="E215" s="91">
        <v>3639</v>
      </c>
      <c r="F215" s="91">
        <v>6121</v>
      </c>
      <c r="G215" s="90" t="s">
        <v>203</v>
      </c>
      <c r="H215" s="74">
        <v>7377.56</v>
      </c>
      <c r="I215" s="78">
        <v>-31</v>
      </c>
      <c r="J215" s="74">
        <f t="shared" si="8"/>
        <v>7346.56</v>
      </c>
      <c r="K215" s="104"/>
    </row>
    <row r="216" spans="1:11" s="7" customFormat="1" ht="11.25" customHeight="1">
      <c r="A216" s="197" t="s">
        <v>31</v>
      </c>
      <c r="B216" s="47" t="s">
        <v>204</v>
      </c>
      <c r="C216" s="61"/>
      <c r="D216" s="55"/>
      <c r="E216" s="91">
        <v>3632</v>
      </c>
      <c r="F216" s="91">
        <v>6121</v>
      </c>
      <c r="G216" s="90" t="s">
        <v>205</v>
      </c>
      <c r="H216" s="74">
        <v>0</v>
      </c>
      <c r="I216" s="78">
        <v>60</v>
      </c>
      <c r="J216" s="74">
        <f t="shared" si="8"/>
        <v>60</v>
      </c>
      <c r="K216" s="104"/>
    </row>
    <row r="217" spans="1:11" s="7" customFormat="1" ht="11.25" customHeight="1">
      <c r="A217" s="198"/>
      <c r="B217" s="47" t="s">
        <v>195</v>
      </c>
      <c r="C217" s="61"/>
      <c r="D217" s="55"/>
      <c r="E217" s="91">
        <v>2212</v>
      </c>
      <c r="F217" s="91">
        <v>6121</v>
      </c>
      <c r="G217" s="90" t="s">
        <v>196</v>
      </c>
      <c r="H217" s="74">
        <v>2300</v>
      </c>
      <c r="I217" s="78">
        <v>-60</v>
      </c>
      <c r="J217" s="74">
        <f t="shared" si="8"/>
        <v>2240</v>
      </c>
      <c r="K217" s="104"/>
    </row>
    <row r="218" spans="1:11" s="7" customFormat="1" ht="11.25" customHeight="1">
      <c r="A218" s="205" t="s">
        <v>35</v>
      </c>
      <c r="B218" s="71" t="s">
        <v>229</v>
      </c>
      <c r="C218" s="64" t="s">
        <v>41</v>
      </c>
      <c r="D218" s="65"/>
      <c r="E218" s="65">
        <v>3412</v>
      </c>
      <c r="F218" s="65">
        <v>6121</v>
      </c>
      <c r="G218" s="80" t="s">
        <v>206</v>
      </c>
      <c r="H218" s="111">
        <v>0</v>
      </c>
      <c r="I218" s="110">
        <v>70</v>
      </c>
      <c r="J218" s="111">
        <f t="shared" si="8"/>
        <v>70</v>
      </c>
      <c r="K218" s="104"/>
    </row>
    <row r="219" spans="1:11" s="7" customFormat="1" ht="11.25" customHeight="1">
      <c r="A219" s="205"/>
      <c r="B219" s="47" t="s">
        <v>195</v>
      </c>
      <c r="C219" s="61"/>
      <c r="D219" s="55"/>
      <c r="E219" s="91">
        <v>2212</v>
      </c>
      <c r="F219" s="91">
        <v>6121</v>
      </c>
      <c r="G219" s="90" t="s">
        <v>196</v>
      </c>
      <c r="H219" s="74">
        <v>2240</v>
      </c>
      <c r="I219" s="78">
        <v>-70</v>
      </c>
      <c r="J219" s="74">
        <f t="shared" si="8"/>
        <v>2170</v>
      </c>
      <c r="K219" s="104"/>
    </row>
    <row r="220" spans="1:11" s="7" customFormat="1" ht="11.25" customHeight="1">
      <c r="A220" s="136" t="s">
        <v>45</v>
      </c>
      <c r="B220" s="47" t="s">
        <v>210</v>
      </c>
      <c r="C220" s="61"/>
      <c r="D220" s="55"/>
      <c r="E220" s="55">
        <v>3745</v>
      </c>
      <c r="F220" s="55">
        <v>6121</v>
      </c>
      <c r="G220" s="70" t="s">
        <v>211</v>
      </c>
      <c r="H220" s="19">
        <v>2305</v>
      </c>
      <c r="I220" s="20">
        <v>-39</v>
      </c>
      <c r="J220" s="19">
        <f t="shared" si="8"/>
        <v>2266</v>
      </c>
      <c r="K220" s="104"/>
    </row>
    <row r="221" spans="1:11" s="7" customFormat="1" ht="11.25" customHeight="1">
      <c r="A221" s="197" t="s">
        <v>46</v>
      </c>
      <c r="B221" s="182" t="s">
        <v>263</v>
      </c>
      <c r="C221" s="61"/>
      <c r="D221" s="55"/>
      <c r="E221" s="172">
        <v>3611</v>
      </c>
      <c r="F221" s="163">
        <v>6121</v>
      </c>
      <c r="G221" s="183" t="s">
        <v>264</v>
      </c>
      <c r="H221" s="184">
        <v>286</v>
      </c>
      <c r="I221" s="175">
        <v>-286</v>
      </c>
      <c r="J221" s="176">
        <f aca="true" t="shared" si="9" ref="J221:J231">SUM(H221:I221)</f>
        <v>0</v>
      </c>
      <c r="K221" s="104"/>
    </row>
    <row r="222" spans="1:11" s="7" customFormat="1" ht="11.25" customHeight="1">
      <c r="A222" s="204"/>
      <c r="B222" s="182" t="s">
        <v>234</v>
      </c>
      <c r="C222" s="61"/>
      <c r="D222" s="55"/>
      <c r="E222" s="172">
        <v>3111</v>
      </c>
      <c r="F222" s="163">
        <v>6121</v>
      </c>
      <c r="G222" s="183" t="s">
        <v>265</v>
      </c>
      <c r="H222" s="184">
        <v>11840</v>
      </c>
      <c r="I222" s="175">
        <v>-2114.2</v>
      </c>
      <c r="J222" s="176">
        <f t="shared" si="9"/>
        <v>9725.8</v>
      </c>
      <c r="K222" s="104"/>
    </row>
    <row r="223" spans="1:11" s="7" customFormat="1" ht="11.25" customHeight="1">
      <c r="A223" s="204"/>
      <c r="B223" s="182" t="s">
        <v>266</v>
      </c>
      <c r="C223" s="61"/>
      <c r="D223" s="55"/>
      <c r="E223" s="172">
        <v>2219</v>
      </c>
      <c r="F223" s="163">
        <v>6121</v>
      </c>
      <c r="G223" s="183" t="s">
        <v>267</v>
      </c>
      <c r="H223" s="184">
        <v>355</v>
      </c>
      <c r="I223" s="175">
        <v>-347.029</v>
      </c>
      <c r="J223" s="176">
        <f t="shared" si="9"/>
        <v>7.971000000000004</v>
      </c>
      <c r="K223" s="104"/>
    </row>
    <row r="224" spans="1:11" s="7" customFormat="1" ht="11.25" customHeight="1">
      <c r="A224" s="204"/>
      <c r="B224" s="182" t="s">
        <v>268</v>
      </c>
      <c r="C224" s="61"/>
      <c r="D224" s="55"/>
      <c r="E224" s="172">
        <v>2221</v>
      </c>
      <c r="F224" s="163">
        <v>6121</v>
      </c>
      <c r="G224" s="183" t="s">
        <v>269</v>
      </c>
      <c r="H224" s="184">
        <v>817</v>
      </c>
      <c r="I224" s="175">
        <v>-362.81</v>
      </c>
      <c r="J224" s="176">
        <f t="shared" si="9"/>
        <v>454.19</v>
      </c>
      <c r="K224" s="104"/>
    </row>
    <row r="225" spans="1:11" s="7" customFormat="1" ht="11.25" customHeight="1">
      <c r="A225" s="204"/>
      <c r="B225" s="182" t="s">
        <v>235</v>
      </c>
      <c r="C225" s="61"/>
      <c r="D225" s="55"/>
      <c r="E225" s="85">
        <v>2212</v>
      </c>
      <c r="F225" s="98">
        <v>6121</v>
      </c>
      <c r="G225" s="186" t="s">
        <v>196</v>
      </c>
      <c r="H225" s="187">
        <v>2170</v>
      </c>
      <c r="I225" s="188">
        <v>-2170</v>
      </c>
      <c r="J225" s="190">
        <f t="shared" si="9"/>
        <v>0</v>
      </c>
      <c r="K225" s="104"/>
    </row>
    <row r="226" spans="1:11" s="7" customFormat="1" ht="11.25" customHeight="1">
      <c r="A226" s="204"/>
      <c r="B226" s="182" t="s">
        <v>270</v>
      </c>
      <c r="C226" s="61"/>
      <c r="D226" s="55"/>
      <c r="E226" s="172">
        <v>2212</v>
      </c>
      <c r="F226" s="163">
        <v>6121</v>
      </c>
      <c r="G226" s="183" t="s">
        <v>271</v>
      </c>
      <c r="H226" s="184">
        <v>1900</v>
      </c>
      <c r="I226" s="175">
        <v>-1857.39</v>
      </c>
      <c r="J226" s="174">
        <f t="shared" si="9"/>
        <v>42.6099999999999</v>
      </c>
      <c r="K226" s="104"/>
    </row>
    <row r="227" spans="1:11" s="7" customFormat="1" ht="11.25" customHeight="1">
      <c r="A227" s="204"/>
      <c r="B227" s="182" t="s">
        <v>236</v>
      </c>
      <c r="C227" s="61"/>
      <c r="D227" s="55"/>
      <c r="E227" s="172">
        <v>3421</v>
      </c>
      <c r="F227" s="163">
        <v>6121</v>
      </c>
      <c r="G227" s="183" t="s">
        <v>272</v>
      </c>
      <c r="H227" s="184">
        <v>3423</v>
      </c>
      <c r="I227" s="175">
        <v>-123.463</v>
      </c>
      <c r="J227" s="174">
        <f t="shared" si="9"/>
        <v>3299.537</v>
      </c>
      <c r="K227" s="104"/>
    </row>
    <row r="228" spans="1:11" s="7" customFormat="1" ht="11.25" customHeight="1">
      <c r="A228" s="204"/>
      <c r="B228" s="182" t="s">
        <v>237</v>
      </c>
      <c r="C228" s="61"/>
      <c r="D228" s="55"/>
      <c r="E228" s="172">
        <v>3639</v>
      </c>
      <c r="F228" s="163">
        <v>6121</v>
      </c>
      <c r="G228" s="183" t="s">
        <v>273</v>
      </c>
      <c r="H228" s="184">
        <v>4727</v>
      </c>
      <c r="I228" s="175">
        <v>-604.179</v>
      </c>
      <c r="J228" s="174">
        <f t="shared" si="9"/>
        <v>4122.821</v>
      </c>
      <c r="K228" s="104"/>
    </row>
    <row r="229" spans="1:11" s="7" customFormat="1" ht="11.25" customHeight="1">
      <c r="A229" s="204"/>
      <c r="B229" s="182" t="s">
        <v>238</v>
      </c>
      <c r="C229" s="61"/>
      <c r="D229" s="55"/>
      <c r="E229" s="172">
        <v>3113</v>
      </c>
      <c r="F229" s="163">
        <v>6121</v>
      </c>
      <c r="G229" s="183" t="s">
        <v>274</v>
      </c>
      <c r="H229" s="184">
        <v>1860</v>
      </c>
      <c r="I229" s="175">
        <v>-1805.55</v>
      </c>
      <c r="J229" s="174">
        <f t="shared" si="9"/>
        <v>54.450000000000045</v>
      </c>
      <c r="K229" s="104"/>
    </row>
    <row r="230" spans="1:11" s="7" customFormat="1" ht="12.75">
      <c r="A230" s="204"/>
      <c r="B230" s="182" t="s">
        <v>239</v>
      </c>
      <c r="C230" s="61"/>
      <c r="D230" s="55"/>
      <c r="E230" s="172">
        <v>3113</v>
      </c>
      <c r="F230" s="163">
        <v>6121</v>
      </c>
      <c r="G230" s="183" t="s">
        <v>275</v>
      </c>
      <c r="H230" s="184">
        <v>1760</v>
      </c>
      <c r="I230" s="175">
        <v>-1705.55</v>
      </c>
      <c r="J230" s="174">
        <f t="shared" si="9"/>
        <v>54.450000000000045</v>
      </c>
      <c r="K230" s="104"/>
    </row>
    <row r="231" spans="1:11" s="7" customFormat="1" ht="12.75">
      <c r="A231" s="198"/>
      <c r="B231" s="182" t="s">
        <v>276</v>
      </c>
      <c r="C231" s="61"/>
      <c r="D231" s="55"/>
      <c r="E231" s="85">
        <v>3639</v>
      </c>
      <c r="F231" s="98">
        <v>6121</v>
      </c>
      <c r="G231" s="186" t="s">
        <v>203</v>
      </c>
      <c r="H231" s="187">
        <v>7346.56</v>
      </c>
      <c r="I231" s="188">
        <v>-7021.83</v>
      </c>
      <c r="J231" s="189">
        <f t="shared" si="9"/>
        <v>324.7300000000005</v>
      </c>
      <c r="K231" s="104"/>
    </row>
    <row r="232" spans="1:11" s="7" customFormat="1" ht="12.75">
      <c r="A232" s="136" t="s">
        <v>208</v>
      </c>
      <c r="B232" s="126" t="s">
        <v>152</v>
      </c>
      <c r="C232" s="88"/>
      <c r="D232" s="91"/>
      <c r="E232" s="85">
        <v>6171</v>
      </c>
      <c r="F232" s="85">
        <v>6122</v>
      </c>
      <c r="G232" s="94"/>
      <c r="H232" s="97">
        <v>1000</v>
      </c>
      <c r="I232" s="78">
        <v>3</v>
      </c>
      <c r="J232" s="74">
        <f>H232+I232</f>
        <v>1003</v>
      </c>
      <c r="K232" s="104"/>
    </row>
    <row r="233" spans="1:10" ht="12.75">
      <c r="A233" s="16"/>
      <c r="B233" s="13"/>
      <c r="C233" s="16"/>
      <c r="D233" s="16"/>
      <c r="E233" s="206" t="s">
        <v>21</v>
      </c>
      <c r="F233" s="206"/>
      <c r="G233" s="207"/>
      <c r="H233" s="15">
        <f>SUM(H209:H232)</f>
        <v>59315.119999999995</v>
      </c>
      <c r="I233" s="21">
        <f>SUM(I209:I232)</f>
        <v>-18965.000999999997</v>
      </c>
      <c r="J233" s="15">
        <f>SUM(J209:J232)</f>
        <v>40350.119</v>
      </c>
    </row>
    <row r="234" spans="1:11" ht="12.75">
      <c r="A234" s="31" t="s">
        <v>49</v>
      </c>
      <c r="B234" s="13"/>
      <c r="C234" s="16"/>
      <c r="D234" s="16"/>
      <c r="E234" s="14"/>
      <c r="F234" s="14"/>
      <c r="G234" s="145"/>
      <c r="H234" s="143"/>
      <c r="I234" s="144"/>
      <c r="J234" s="143"/>
      <c r="K234" s="9"/>
    </row>
    <row r="235" spans="1:10" ht="12.75">
      <c r="A235" s="137" t="s">
        <v>50</v>
      </c>
      <c r="B235" s="62" t="s">
        <v>278</v>
      </c>
      <c r="C235" s="55"/>
      <c r="D235" s="55"/>
      <c r="E235" s="55"/>
      <c r="F235" s="91">
        <v>8123</v>
      </c>
      <c r="G235" s="91"/>
      <c r="H235" s="86">
        <v>50000</v>
      </c>
      <c r="I235" s="130">
        <v>30513.3</v>
      </c>
      <c r="J235" s="86">
        <f>H235+I235</f>
        <v>80513.3</v>
      </c>
    </row>
    <row r="236" spans="1:10" ht="12.75">
      <c r="A236" s="16"/>
      <c r="B236" s="13"/>
      <c r="C236" s="16"/>
      <c r="D236" s="16"/>
      <c r="E236" s="131"/>
      <c r="F236" s="131"/>
      <c r="G236" s="132" t="s">
        <v>51</v>
      </c>
      <c r="H236" s="30"/>
      <c r="I236" s="21"/>
      <c r="J236" s="15"/>
    </row>
    <row r="237" spans="1:10" ht="12.75">
      <c r="A237" s="16"/>
      <c r="B237" s="13"/>
      <c r="C237" s="16"/>
      <c r="D237" s="16"/>
      <c r="E237" s="14"/>
      <c r="F237" s="14"/>
      <c r="G237" s="146"/>
      <c r="H237" s="134"/>
      <c r="I237" s="135"/>
      <c r="J237" s="147"/>
    </row>
    <row r="238" spans="2:10" ht="12.75">
      <c r="B238" s="22" t="s">
        <v>66</v>
      </c>
      <c r="C238" s="6"/>
      <c r="D238" s="6"/>
      <c r="E238" s="46" t="s">
        <v>8</v>
      </c>
      <c r="F238" s="51"/>
      <c r="G238" s="44"/>
      <c r="H238" s="20"/>
      <c r="I238" s="20">
        <f>I113</f>
        <v>-53343.524</v>
      </c>
      <c r="J238" s="20"/>
    </row>
    <row r="239" spans="2:10" ht="12.75">
      <c r="B239" s="9"/>
      <c r="C239" s="6"/>
      <c r="D239" s="6"/>
      <c r="E239" s="38" t="s">
        <v>15</v>
      </c>
      <c r="F239" s="50"/>
      <c r="G239" s="47"/>
      <c r="H239" s="20"/>
      <c r="I239" s="20">
        <f>I207+I114</f>
        <v>-3865.22</v>
      </c>
      <c r="J239" s="62"/>
    </row>
    <row r="240" spans="2:10" ht="12.75">
      <c r="B240" s="9"/>
      <c r="C240" s="6"/>
      <c r="D240" s="6"/>
      <c r="E240" s="8" t="s">
        <v>13</v>
      </c>
      <c r="F240" s="9"/>
      <c r="G240" s="45"/>
      <c r="H240" s="40"/>
      <c r="I240" s="20">
        <f>I233+I115</f>
        <v>-18965.000999999997</v>
      </c>
      <c r="J240" s="19"/>
    </row>
    <row r="241" spans="2:10" ht="12.75">
      <c r="B241" s="9"/>
      <c r="C241" s="6"/>
      <c r="D241" s="6"/>
      <c r="E241" s="38" t="s">
        <v>22</v>
      </c>
      <c r="F241" s="50"/>
      <c r="G241" s="47"/>
      <c r="H241" s="40"/>
      <c r="I241" s="20">
        <f>I239+I240</f>
        <v>-22830.220999999998</v>
      </c>
      <c r="J241" s="19"/>
    </row>
    <row r="242" spans="2:10" ht="12.75">
      <c r="B242" s="9"/>
      <c r="C242" s="6"/>
      <c r="D242" s="6"/>
      <c r="E242" s="48" t="s">
        <v>14</v>
      </c>
      <c r="F242" s="9"/>
      <c r="G242" s="45"/>
      <c r="H242" s="41"/>
      <c r="I242" s="20">
        <f>I238-I241</f>
        <v>-30513.303</v>
      </c>
      <c r="J242" s="19"/>
    </row>
    <row r="243" spans="2:10" ht="12.75">
      <c r="B243" s="9"/>
      <c r="C243" s="6"/>
      <c r="D243" s="6"/>
      <c r="E243" s="39" t="s">
        <v>30</v>
      </c>
      <c r="F243" s="50"/>
      <c r="G243" s="47"/>
      <c r="H243" s="41"/>
      <c r="I243" s="20">
        <v>30513.3</v>
      </c>
      <c r="J243" s="19"/>
    </row>
    <row r="244" spans="5:10" ht="12.75">
      <c r="E244" s="69" t="s">
        <v>36</v>
      </c>
      <c r="G244" s="9"/>
      <c r="H244" s="37">
        <v>43418</v>
      </c>
      <c r="J244" s="37">
        <v>43439</v>
      </c>
    </row>
    <row r="245" spans="2:10" ht="12.75">
      <c r="B245" s="22" t="s">
        <v>67</v>
      </c>
      <c r="C245" s="6"/>
      <c r="D245" s="6"/>
      <c r="E245" s="49" t="s">
        <v>12</v>
      </c>
      <c r="F245" s="51"/>
      <c r="G245" s="44"/>
      <c r="H245" s="42">
        <v>468106.16</v>
      </c>
      <c r="I245" s="20">
        <f>I238</f>
        <v>-53343.524</v>
      </c>
      <c r="J245" s="20">
        <f>H245+I245</f>
        <v>414762.636</v>
      </c>
    </row>
    <row r="246" spans="2:10" ht="12.75">
      <c r="B246" s="9"/>
      <c r="C246" s="6"/>
      <c r="D246" s="6"/>
      <c r="E246" s="38" t="s">
        <v>15</v>
      </c>
      <c r="F246" s="50"/>
      <c r="G246" s="47"/>
      <c r="H246" s="43">
        <v>360740.74</v>
      </c>
      <c r="I246" s="20">
        <f>I207+I114</f>
        <v>-3865.22</v>
      </c>
      <c r="J246" s="19">
        <f>H246+I246</f>
        <v>356875.52</v>
      </c>
    </row>
    <row r="247" spans="2:10" ht="12.75">
      <c r="B247" s="9"/>
      <c r="C247" s="6"/>
      <c r="D247" s="6"/>
      <c r="E247" s="8" t="s">
        <v>13</v>
      </c>
      <c r="F247" s="9"/>
      <c r="G247" s="45"/>
      <c r="H247" s="43">
        <v>145782.16</v>
      </c>
      <c r="I247" s="20">
        <f>I233+I115</f>
        <v>-18965.000999999997</v>
      </c>
      <c r="J247" s="19">
        <f>H247+I247</f>
        <v>126817.15900000001</v>
      </c>
    </row>
    <row r="248" spans="2:10" ht="12.75">
      <c r="B248" s="2" t="s">
        <v>215</v>
      </c>
      <c r="E248" s="39" t="s">
        <v>23</v>
      </c>
      <c r="F248" s="50"/>
      <c r="G248" s="47"/>
      <c r="H248" s="20">
        <f>SUM(H246:H247)</f>
        <v>506522.9</v>
      </c>
      <c r="I248" s="20">
        <f>SUM(I246:I247)</f>
        <v>-22830.220999999998</v>
      </c>
      <c r="J248" s="20">
        <f>SUM(J246:J247)</f>
        <v>483692.679</v>
      </c>
    </row>
    <row r="249" spans="5:10" ht="12.75">
      <c r="E249" s="8" t="s">
        <v>16</v>
      </c>
      <c r="F249" s="9"/>
      <c r="G249" s="45"/>
      <c r="H249" s="19">
        <f>H245-H248</f>
        <v>-38416.74000000005</v>
      </c>
      <c r="I249" s="20">
        <f>I245-I248</f>
        <v>-30513.303</v>
      </c>
      <c r="J249" s="19">
        <f>J245-J248</f>
        <v>-68930.043</v>
      </c>
    </row>
    <row r="250" spans="5:10" ht="12.75">
      <c r="E250" s="39" t="s">
        <v>24</v>
      </c>
      <c r="F250" s="50"/>
      <c r="G250" s="47"/>
      <c r="H250" s="52">
        <v>38416.74</v>
      </c>
      <c r="I250" s="20">
        <f>I243</f>
        <v>30513.3</v>
      </c>
      <c r="J250" s="20">
        <f>H250+I250</f>
        <v>68930.04</v>
      </c>
    </row>
  </sheetData>
  <sheetProtection/>
  <mergeCells count="38">
    <mergeCell ref="A58:A59"/>
    <mergeCell ref="A5:A25"/>
    <mergeCell ref="G2:G3"/>
    <mergeCell ref="K27:K57"/>
    <mergeCell ref="A70:A71"/>
    <mergeCell ref="A72:A100"/>
    <mergeCell ref="B2:B3"/>
    <mergeCell ref="E2:E3"/>
    <mergeCell ref="F2:F3"/>
    <mergeCell ref="A26:A56"/>
    <mergeCell ref="A60:A66"/>
    <mergeCell ref="A68:A69"/>
    <mergeCell ref="A120:A122"/>
    <mergeCell ref="A123:A124"/>
    <mergeCell ref="A125:A133"/>
    <mergeCell ref="A134:A148"/>
    <mergeCell ref="A149:A150"/>
    <mergeCell ref="E113:G113"/>
    <mergeCell ref="E114:G114"/>
    <mergeCell ref="E115:G115"/>
    <mergeCell ref="E116:G116"/>
    <mergeCell ref="A118:A119"/>
    <mergeCell ref="A221:A231"/>
    <mergeCell ref="A151:A180"/>
    <mergeCell ref="A181:A186"/>
    <mergeCell ref="A188:A195"/>
    <mergeCell ref="A197:A200"/>
    <mergeCell ref="E207:G207"/>
    <mergeCell ref="A205:A206"/>
    <mergeCell ref="E233:G233"/>
    <mergeCell ref="A101:A103"/>
    <mergeCell ref="A105:A110"/>
    <mergeCell ref="A111:A112"/>
    <mergeCell ref="A202:A204"/>
    <mergeCell ref="A209:A210"/>
    <mergeCell ref="A212:A214"/>
    <mergeCell ref="A216:A217"/>
    <mergeCell ref="A218:A219"/>
  </mergeCells>
  <conditionalFormatting sqref="B1:B2">
    <cfRule type="expression" priority="37" dxfId="87" stopIfTrue="1">
      <formula>$L1="Z"</formula>
    </cfRule>
    <cfRule type="expression" priority="38" dxfId="88" stopIfTrue="1">
      <formula>$L1="T"</formula>
    </cfRule>
    <cfRule type="expression" priority="39" dxfId="89" stopIfTrue="1">
      <formula>$L1="Y"</formula>
    </cfRule>
  </conditionalFormatting>
  <conditionalFormatting sqref="B2">
    <cfRule type="expression" priority="34" dxfId="87" stopIfTrue="1">
      <formula>$L2="Z"</formula>
    </cfRule>
    <cfRule type="expression" priority="35" dxfId="88" stopIfTrue="1">
      <formula>$L2="T"</formula>
    </cfRule>
    <cfRule type="expression" priority="36" dxfId="89" stopIfTrue="1">
      <formula>$L2="Y"</formula>
    </cfRule>
  </conditionalFormatting>
  <conditionalFormatting sqref="C47:D49">
    <cfRule type="expression" priority="31" dxfId="87" stopIfTrue="1">
      <formula>#REF!="Z"</formula>
    </cfRule>
    <cfRule type="expression" priority="32" dxfId="88" stopIfTrue="1">
      <formula>#REF!="T"</formula>
    </cfRule>
    <cfRule type="expression" priority="33" dxfId="89" stopIfTrue="1">
      <formula>#REF!="Y"</formula>
    </cfRule>
  </conditionalFormatting>
  <conditionalFormatting sqref="H130">
    <cfRule type="expression" priority="28" dxfId="87" stopIfTrue="1">
      <formula>$J130="Z"</formula>
    </cfRule>
    <cfRule type="expression" priority="29" dxfId="88" stopIfTrue="1">
      <formula>$J130="T"</formula>
    </cfRule>
    <cfRule type="expression" priority="30" dxfId="89" stopIfTrue="1">
      <formula>$J130="Y"</formula>
    </cfRule>
  </conditionalFormatting>
  <conditionalFormatting sqref="H131">
    <cfRule type="expression" priority="25" dxfId="87" stopIfTrue="1">
      <formula>$J131="Z"</formula>
    </cfRule>
    <cfRule type="expression" priority="26" dxfId="88" stopIfTrue="1">
      <formula>$J131="T"</formula>
    </cfRule>
    <cfRule type="expression" priority="27" dxfId="89" stopIfTrue="1">
      <formula>$J131="Y"</formula>
    </cfRule>
  </conditionalFormatting>
  <conditionalFormatting sqref="H132">
    <cfRule type="expression" priority="22" dxfId="87" stopIfTrue="1">
      <formula>$J132="Z"</formula>
    </cfRule>
    <cfRule type="expression" priority="23" dxfId="88" stopIfTrue="1">
      <formula>$J132="T"</formula>
    </cfRule>
    <cfRule type="expression" priority="24" dxfId="89" stopIfTrue="1">
      <formula>$J132="Y"</formula>
    </cfRule>
  </conditionalFormatting>
  <conditionalFormatting sqref="C113:D115 C26:D28">
    <cfRule type="expression" priority="19" dxfId="87" stopIfTrue="1">
      <formula>#REF!="Z"</formula>
    </cfRule>
    <cfRule type="expression" priority="20" dxfId="88" stopIfTrue="1">
      <formula>#REF!="T"</formula>
    </cfRule>
    <cfRule type="expression" priority="21" dxfId="89" stopIfTrue="1">
      <formula>#REF!="Y"</formula>
    </cfRule>
  </conditionalFormatting>
  <conditionalFormatting sqref="H148">
    <cfRule type="expression" priority="16" dxfId="87" stopIfTrue="1">
      <formula>$J148="Z"</formula>
    </cfRule>
    <cfRule type="expression" priority="17" dxfId="88" stopIfTrue="1">
      <formula>$J148="T"</formula>
    </cfRule>
    <cfRule type="expression" priority="18" dxfId="89" stopIfTrue="1">
      <formula>$J148="Y"</formula>
    </cfRule>
  </conditionalFormatting>
  <conditionalFormatting sqref="H149">
    <cfRule type="expression" priority="13" dxfId="87" stopIfTrue="1">
      <formula>$J149="Z"</formula>
    </cfRule>
    <cfRule type="expression" priority="14" dxfId="88" stopIfTrue="1">
      <formula>$J149="T"</formula>
    </cfRule>
    <cfRule type="expression" priority="15" dxfId="89" stopIfTrue="1">
      <formula>$J149="Y"</formula>
    </cfRule>
  </conditionalFormatting>
  <conditionalFormatting sqref="H245">
    <cfRule type="expression" priority="10" dxfId="87" stopIfTrue="1">
      <formula>$J245="Z"</formula>
    </cfRule>
    <cfRule type="expression" priority="11" dxfId="88" stopIfTrue="1">
      <formula>$J245="T"</formula>
    </cfRule>
    <cfRule type="expression" priority="12" dxfId="89" stopIfTrue="1">
      <formula>$J245="Y"</formula>
    </cfRule>
  </conditionalFormatting>
  <conditionalFormatting sqref="H246">
    <cfRule type="expression" priority="7" dxfId="87" stopIfTrue="1">
      <formula>$J246="Z"</formula>
    </cfRule>
    <cfRule type="expression" priority="8" dxfId="88" stopIfTrue="1">
      <formula>$J246="T"</formula>
    </cfRule>
    <cfRule type="expression" priority="9" dxfId="89" stopIfTrue="1">
      <formula>$J246="Y"</formula>
    </cfRule>
  </conditionalFormatting>
  <conditionalFormatting sqref="H247">
    <cfRule type="expression" priority="4" dxfId="87" stopIfTrue="1">
      <formula>$J247="Z"</formula>
    </cfRule>
    <cfRule type="expression" priority="5" dxfId="88" stopIfTrue="1">
      <formula>$J247="T"</formula>
    </cfRule>
    <cfRule type="expression" priority="6" dxfId="89" stopIfTrue="1">
      <formula>$J247="Y"</formula>
    </cfRule>
  </conditionalFormatting>
  <conditionalFormatting sqref="B1:B2">
    <cfRule type="expression" priority="1" dxfId="87" stopIfTrue="1">
      <formula>#REF!="Z"</formula>
    </cfRule>
    <cfRule type="expression" priority="2" dxfId="88" stopIfTrue="1">
      <formula>#REF!="T"</formula>
    </cfRule>
    <cfRule type="expression" priority="3" dxfId="89" stopIfTrue="1">
      <formula>#REF!="Y"</formula>
    </cfRule>
  </conditionalFormatting>
  <printOptions/>
  <pageMargins left="0.5511811023622047" right="0.35433070866141736" top="0.4330708661417323" bottom="0.31496062992125984" header="0.31496062992125984" footer="0.31496062992125984"/>
  <pageSetup fitToHeight="6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Kováč Jan</dc:creator>
  <cp:keywords/>
  <dc:description/>
  <cp:lastModifiedBy>stetkarova</cp:lastModifiedBy>
  <cp:lastPrinted>2018-12-07T09:27:09Z</cp:lastPrinted>
  <dcterms:created xsi:type="dcterms:W3CDTF">2004-05-12T14:10:42Z</dcterms:created>
  <dcterms:modified xsi:type="dcterms:W3CDTF">2018-12-12T12:15:37Z</dcterms:modified>
  <cp:category/>
  <cp:version/>
  <cp:contentType/>
  <cp:contentStatus/>
</cp:coreProperties>
</file>