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7"/>
  <workbookPr defaultThemeVersion="124226"/>
  <bookViews>
    <workbookView xWindow="600" yWindow="210" windowWidth="11100" windowHeight="6345" activeTab="2"/>
  </bookViews>
  <sheets>
    <sheet name="RO č. 16  19.12." sheetId="21" r:id="rId1"/>
    <sheet name="dodatek" sheetId="28" r:id="rId2"/>
    <sheet name="Schváleno RMO" sheetId="26" r:id="rId3"/>
  </sheets>
  <definedNames>
    <definedName name="_xlnm.Print_Area" localSheetId="0">'RO č. 16  19.12.'!$A$1:$J$125</definedName>
  </definedNames>
  <calcPr calcId="125725"/>
</workbook>
</file>

<file path=xl/sharedStrings.xml><?xml version="1.0" encoding="utf-8"?>
<sst xmlns="http://schemas.openxmlformats.org/spreadsheetml/2006/main" count="717" uniqueCount="256">
  <si>
    <t>Poř.</t>
  </si>
  <si>
    <t>§</t>
  </si>
  <si>
    <t>Položka</t>
  </si>
  <si>
    <t xml:space="preserve">Platný </t>
  </si>
  <si>
    <t>Nový</t>
  </si>
  <si>
    <t>čís.</t>
  </si>
  <si>
    <t>rozpočet</t>
  </si>
  <si>
    <t>1.</t>
  </si>
  <si>
    <t>Příjmy celkem</t>
  </si>
  <si>
    <t>Text</t>
  </si>
  <si>
    <t>2.</t>
  </si>
  <si>
    <t>RO</t>
  </si>
  <si>
    <t>Příjmy</t>
  </si>
  <si>
    <t>Investice</t>
  </si>
  <si>
    <t>P-V-I</t>
  </si>
  <si>
    <t>Běžné výdaje</t>
  </si>
  <si>
    <t>Příjmy - výdaje</t>
  </si>
  <si>
    <t>Účel.</t>
  </si>
  <si>
    <t>znak</t>
  </si>
  <si>
    <t>B) Změny v běžných výdajích</t>
  </si>
  <si>
    <t>Výdaje saldo</t>
  </si>
  <si>
    <t>Investice saldo</t>
  </si>
  <si>
    <t>Celkové výdaje (běžné+investice)</t>
  </si>
  <si>
    <t>Celkové výdaje (BV+inv)</t>
  </si>
  <si>
    <t>Finance</t>
  </si>
  <si>
    <t>Platný rozpočet</t>
  </si>
  <si>
    <t xml:space="preserve"> Financování</t>
  </si>
  <si>
    <t>3.</t>
  </si>
  <si>
    <t>4.</t>
  </si>
  <si>
    <t xml:space="preserve">C) Změny v investicích  </t>
  </si>
  <si>
    <t>Financování</t>
  </si>
  <si>
    <t>Příloha  č. 3</t>
  </si>
  <si>
    <t>Výdaje provozní (běžné)</t>
  </si>
  <si>
    <t>P= příjmy   V= výdaje   NZ= nově zařazeno do R2018</t>
  </si>
  <si>
    <t xml:space="preserve">       Platný rozpočet</t>
  </si>
  <si>
    <t>Výdaje běžné saldo</t>
  </si>
  <si>
    <t xml:space="preserve">B) Změny v běžných výdajích  </t>
  </si>
  <si>
    <t xml:space="preserve">A) Změny příjmů a jejich použití </t>
  </si>
  <si>
    <t>Výdaje (investiční)</t>
  </si>
  <si>
    <t>Org.</t>
  </si>
  <si>
    <t>Pol.</t>
  </si>
  <si>
    <t>org.</t>
  </si>
  <si>
    <t>A) Změny příjmů a jejich použití</t>
  </si>
  <si>
    <t>Příloha č. RMO/xx/xx/18</t>
  </si>
  <si>
    <t>č. 15</t>
  </si>
  <si>
    <t>0602</t>
  </si>
  <si>
    <t xml:space="preserve">Rozpočtové opatření č. 16/2018 - změna schváleného rozpočtu roku 2018 - prosinec (údaje v tis. Kč) DODATEK Č. 1 </t>
  </si>
  <si>
    <t>SOC - navýšení prostředků na dotace spolkům - vrácení prostředků od OŠK - proti. vlak</t>
  </si>
  <si>
    <t>KTAJ Náhrady mezd v době nemoci zvýšení</t>
  </si>
  <si>
    <t>KTAJ platy zam. v pracovním poměru přesun na náhrady mezd v době nemoci</t>
  </si>
  <si>
    <t xml:space="preserve">Rozpočtové opatření č. 16/2018 - změna schváleného rozpočtu roku 2018 - prosinec  (údaje v tis. Kč) </t>
  </si>
  <si>
    <t>0516</t>
  </si>
  <si>
    <t xml:space="preserve"> </t>
  </si>
  <si>
    <t>NZ</t>
  </si>
  <si>
    <t>OES dary obyvatelstvu</t>
  </si>
  <si>
    <t>0480</t>
  </si>
  <si>
    <t>SENIOR skutečná výše odvodu za realizované investiční akce v roce 2018</t>
  </si>
  <si>
    <t>ZŠ Trávníky aktualizace odvodu odpisů z nemovitého majetku</t>
  </si>
  <si>
    <t>0359</t>
  </si>
  <si>
    <t>ZŠ Mánesova - odpisy movitého majetku aktualizace</t>
  </si>
  <si>
    <t>0358</t>
  </si>
  <si>
    <t>ZŠ TGM - odpisy movitého majetku aktualizace</t>
  </si>
  <si>
    <t>0357</t>
  </si>
  <si>
    <t>ZŠ Trávníky - odpisy nemovitého majetku aktualizace</t>
  </si>
  <si>
    <t>ZŠ Trávníky - odpisy movitého majetku aktualizace</t>
  </si>
  <si>
    <t>MŠO - odpisy movitého majetku aktualizace</t>
  </si>
  <si>
    <t>0351</t>
  </si>
  <si>
    <t>SENIOR DS"B" roční odpisy aktualizace</t>
  </si>
  <si>
    <t>0450</t>
  </si>
  <si>
    <t>SENIOR OS"B" roční odpisy aktualizace</t>
  </si>
  <si>
    <t>0452</t>
  </si>
  <si>
    <t>SENIOR DS"C" roční odpisy aktualizace</t>
  </si>
  <si>
    <t>SENIOR DZR roční odpisy aktualizace</t>
  </si>
  <si>
    <t>0481</t>
  </si>
  <si>
    <t>SENIOR OS"C" roční odpisy aktualizace</t>
  </si>
  <si>
    <t>0482</t>
  </si>
  <si>
    <t>SENIOR DS "C" roční odpisy aktualizace</t>
  </si>
  <si>
    <t>0483</t>
  </si>
  <si>
    <t xml:space="preserve">Navýšení prostředků na dotované jízdné </t>
  </si>
  <si>
    <t>5.</t>
  </si>
  <si>
    <t>6.</t>
  </si>
  <si>
    <t>0612</t>
  </si>
  <si>
    <t>00120</t>
  </si>
  <si>
    <t>DDM Sluníčko vratka projektu Cyklotábor 4.587 Kč</t>
  </si>
  <si>
    <t>DDM Sluníčko snížení transferu o vratku pro projekt Cyklotábor 4.587 Kč</t>
  </si>
  <si>
    <r>
      <t xml:space="preserve">Výdaje na výkon f-ce odb. lesního hospodáře ve III. Q. 25.476 Kč                            </t>
    </r>
    <r>
      <rPr>
        <b/>
        <sz val="10"/>
        <rFont val="Arial"/>
        <family val="2"/>
      </rPr>
      <t xml:space="preserve">     V</t>
    </r>
  </si>
  <si>
    <r>
      <t xml:space="preserve">Náhrada výdajů od MZ ČR na výkon odb. lesního hospodáře za 3. Q. 25.476 Kč       </t>
    </r>
    <r>
      <rPr>
        <b/>
        <sz val="10"/>
        <rFont val="Arial"/>
        <family val="2"/>
      </rPr>
      <t xml:space="preserve">     V</t>
    </r>
  </si>
  <si>
    <r>
      <t xml:space="preserve">VS Pokuty a penále zvýšení příjmů dle aktuálního stavu                                              </t>
    </r>
    <r>
      <rPr>
        <b/>
        <sz val="10"/>
        <rFont val="Arial"/>
        <family val="2"/>
      </rPr>
      <t>P</t>
    </r>
  </si>
  <si>
    <t>0404</t>
  </si>
  <si>
    <t>St. příspěvek na výkon pěst. péče navýšení náhrad v době nemoci</t>
  </si>
  <si>
    <t>St. příspěvek na výkon pěst. péče transf. obyvatelstvu - přesun na náhrady</t>
  </si>
  <si>
    <t>0445</t>
  </si>
  <si>
    <t>7.</t>
  </si>
  <si>
    <t>8.</t>
  </si>
  <si>
    <t>KRŘ DHM snížení</t>
  </si>
  <si>
    <t>KRŘ PHM snížení</t>
  </si>
  <si>
    <t>KRŘ služby el. komunikací snížení</t>
  </si>
  <si>
    <t>0326</t>
  </si>
  <si>
    <t>0327</t>
  </si>
  <si>
    <t>2130</t>
  </si>
  <si>
    <t>KRŘ IVVS ZK DHDM snížení</t>
  </si>
  <si>
    <t>KRŘ SDH Otrokovice OOV snížení</t>
  </si>
  <si>
    <t>KRŘ SDH Otrokovice Ochr. pomůcky snížení</t>
  </si>
  <si>
    <t>KRŘ SDH Kvítkovice OOV snížení</t>
  </si>
  <si>
    <t>KRŘ SDH Kvítkovice pov. pojistné placené zam. snížení</t>
  </si>
  <si>
    <t>KRŘ SDH Kvítkovice potraviny snížení</t>
  </si>
  <si>
    <t>KRŘ SDH Kvítkovice Ochranné pomůcky snížení</t>
  </si>
  <si>
    <t>KRŘ SDH Kvítkovice Služby el. komunikací snížení</t>
  </si>
  <si>
    <t>KRŘ SDH Kvítkovice cestovné snížení</t>
  </si>
  <si>
    <t>KRŘ el. energie zvýšení</t>
  </si>
  <si>
    <t>KRŘ SDH Otrokovice ostatní platy refundace zvýšení</t>
  </si>
  <si>
    <t>KRŘ SDH Otrokovice DHM zvýšení</t>
  </si>
  <si>
    <t>KRŘ SDH Otrokovice PHM zvýšení</t>
  </si>
  <si>
    <t>KRŘ SDH Kvítkovice DHM zvýšení</t>
  </si>
  <si>
    <t>KRŘ SDH Kvítkovice PHM zvýšení</t>
  </si>
  <si>
    <t>KRŘ SDH Kvítkovice el. energie zvýšení</t>
  </si>
  <si>
    <t>KRŘ SDH Kvítkovice Nákup materiálu j.n. zvýšení</t>
  </si>
  <si>
    <t>0605</t>
  </si>
  <si>
    <t>KRŘ Zajištění PO, CO nákup ost. služeb zvýšení</t>
  </si>
  <si>
    <t>KRŘ Krizové SMS zprávy zvýšení</t>
  </si>
  <si>
    <t>9.</t>
  </si>
  <si>
    <t>OŠK Infocentrum provize za poskytované služby</t>
  </si>
  <si>
    <t>0635</t>
  </si>
  <si>
    <t>OŠK koncept brožur Otroko. snížení přesun na 0635</t>
  </si>
  <si>
    <t>10.</t>
  </si>
  <si>
    <t>ORM Sídliště Trávníky oprava MK zvýšení</t>
  </si>
  <si>
    <t>8221</t>
  </si>
  <si>
    <t>ORM Revitalizace centr. ploch Trávníky - přesun na opravu MK org. 8221</t>
  </si>
  <si>
    <t>6217</t>
  </si>
  <si>
    <t>ORM Městský hřbitov klimat. + video zvýšení</t>
  </si>
  <si>
    <t>8238</t>
  </si>
  <si>
    <t>ORM Revitalizace centr. ploch Trávníky přesun na org. 8238</t>
  </si>
  <si>
    <t>7212</t>
  </si>
  <si>
    <t>ORM Rekonstrukce ul. Na Uličce zvýšení zvýšení</t>
  </si>
  <si>
    <t>ORM Revitalizace centr. ploch Trávníky přesun na org. 7212</t>
  </si>
  <si>
    <t>7252</t>
  </si>
  <si>
    <t>8241</t>
  </si>
  <si>
    <t>ORM Zateplení budovy OB</t>
  </si>
  <si>
    <t>ORM Přechody pro chodce tř. T. B. přesun na org. 7252</t>
  </si>
  <si>
    <t>ORM Páteřní cyklostezka napojení sídl. Střed</t>
  </si>
  <si>
    <t>8256</t>
  </si>
  <si>
    <t>8258</t>
  </si>
  <si>
    <t>SPOD náhrady mezd v době nemoci zvýšení</t>
  </si>
  <si>
    <t>SPOD DHM přesun na náhrady mezd</t>
  </si>
  <si>
    <t>OES ostatní nákupy jinde nezařazené</t>
  </si>
  <si>
    <t>Inv. dotace ZŠ Mánesova na rekonstrukci chl. zařízení po havárii</t>
  </si>
  <si>
    <t>OŠK přesun na org. 0516 - protidrogový vlak</t>
  </si>
  <si>
    <t>ORM Laziště Základní technická vybavenost zvýšení</t>
  </si>
  <si>
    <t>2151</t>
  </si>
  <si>
    <t>ORM Zateplení MŠ Hlavní č. 1159 zvýšení</t>
  </si>
  <si>
    <t>6292</t>
  </si>
  <si>
    <t>7209</t>
  </si>
  <si>
    <t>ORM Bezbariérové úpravy a vybavení zastávek MHD zvýšení</t>
  </si>
  <si>
    <t>ORM Rozšíření kolumbária na městském hřbitově</t>
  </si>
  <si>
    <t>7250</t>
  </si>
  <si>
    <t>11.</t>
  </si>
  <si>
    <t>SENIOR B příspěvek zřizovatele zvýšení</t>
  </si>
  <si>
    <t xml:space="preserve">SENIOR B odl. služba příspěvek zřizovateli snížení - přesun na org. 0450 </t>
  </si>
  <si>
    <t xml:space="preserve">SENIOR B odl. služba příspěvek zřizovateli snížení  </t>
  </si>
  <si>
    <t>0470</t>
  </si>
  <si>
    <t>Peč. služba Kvítkovice příspěvek zřizovateli snížení</t>
  </si>
  <si>
    <t>SENIOR C denní stacionář, příspěvek zřizovatele - snížení</t>
  </si>
  <si>
    <t>SENIOR C Domov pro seniory, příspěvek zřizovatele - snížení</t>
  </si>
  <si>
    <t>SENIOR C odl. služba příspěvek zřizovateli snížení</t>
  </si>
  <si>
    <t>SENIOR DZR příspěvek zřizovatele snížení</t>
  </si>
  <si>
    <t>Zvýšení rezervy na investice</t>
  </si>
  <si>
    <t>Snížení rezervy na investice - přesun na ZŠ Mánesova</t>
  </si>
  <si>
    <t>ORM Revitalizace centr. ploch Trávníky přesun na org. 8256</t>
  </si>
  <si>
    <t>12.</t>
  </si>
  <si>
    <t>KRŘ SDH Otrokovice, založení pol. na prog. vybavení - tablet</t>
  </si>
  <si>
    <t>KRŘ SDH Otrokovice snížení přesun na pol. 5172</t>
  </si>
  <si>
    <t>SNTE Koupaliště teplo, zvýšení</t>
  </si>
  <si>
    <t>0608</t>
  </si>
  <si>
    <t>SNTE Koupaliště DHM snížení přesun</t>
  </si>
  <si>
    <t>SNTE Koupaliště studená voda zvýšení</t>
  </si>
  <si>
    <t xml:space="preserve">SNTE Koupaliště ost. služby snížení, přesun na pol. 5151 </t>
  </si>
  <si>
    <t>0325</t>
  </si>
  <si>
    <t>SNTE ROŠ nákup. sl. snížení</t>
  </si>
  <si>
    <t>SNTE ROŠ st. voda zvýšení</t>
  </si>
  <si>
    <t>SNTE ROŠ el. energie zvýšení</t>
  </si>
  <si>
    <t>13.</t>
  </si>
  <si>
    <t>0340</t>
  </si>
  <si>
    <t>Dět. dopr. hřiště zvýšení prostředků na opravy</t>
  </si>
  <si>
    <t>Dět. dopr. hřiště provoz přesun opravy pol. 5171</t>
  </si>
  <si>
    <t>14.</t>
  </si>
  <si>
    <t xml:space="preserve">MP oděv + obuv, navýšení prost. </t>
  </si>
  <si>
    <t>0656</t>
  </si>
  <si>
    <t>Rekapitulace Rozpočtového opatření č. 16  DODATEK Č.1</t>
  </si>
  <si>
    <t>Rekapitulace celkového rozpočtu města na rok 2018 včetně RO č. 16 včetně dodatku č.1</t>
  </si>
  <si>
    <t>Otrokovice 19.12.2018</t>
  </si>
  <si>
    <t>MP DHM snížení přesun na oděv + obuv</t>
  </si>
  <si>
    <t>MP knihy - snížení, přesun na oděv + obuv</t>
  </si>
  <si>
    <t>MP telekomunikace zvýšení</t>
  </si>
  <si>
    <t>MP DHM přesun na telekomunikace</t>
  </si>
  <si>
    <t>MP cestovné zvýšení</t>
  </si>
  <si>
    <t xml:space="preserve">MP DHM přesun na cestovné </t>
  </si>
  <si>
    <t>ORM Workoutové hřiště SAB zvýšení</t>
  </si>
  <si>
    <t>9336</t>
  </si>
  <si>
    <t>Rekapitulace Rozpočtového opatření č. 16</t>
  </si>
  <si>
    <t>Rekapitulace celkového rozpočtu města na rok 2018 včetně RO č. 16</t>
  </si>
  <si>
    <t>Otrokovice 11.12.2018</t>
  </si>
  <si>
    <t>Příjem neinv. dotace z ÚP na zaměstnání osob</t>
  </si>
  <si>
    <t>0128</t>
  </si>
  <si>
    <t>DOP nákup motocyklových přileb</t>
  </si>
  <si>
    <t>DOP nákup materiálu j.n. - přesun na nákup motoc. přileb</t>
  </si>
  <si>
    <t>Zvýšení prost. na investice</t>
  </si>
  <si>
    <t>Příjem inv. dotace MŽP na Zateplení DDM Sluníčko</t>
  </si>
  <si>
    <t>7251</t>
  </si>
  <si>
    <t>oprava RS - odloučení prostředků s ÚZ</t>
  </si>
  <si>
    <t>Příjem inv. dotace MŽP na Zateplení OB</t>
  </si>
  <si>
    <t>Příjem inv. dotace MŽP na Zateplení MŠ Hlavní</t>
  </si>
  <si>
    <t>Zvýšení prostředků s ÚZ</t>
  </si>
  <si>
    <t>zvýšení prostředků s ÚZ</t>
  </si>
  <si>
    <t>zvýšení prosttředků s ÚZ</t>
  </si>
  <si>
    <t>Příjem inv. dotace IROP na pořízení územního plánu SR</t>
  </si>
  <si>
    <t>Příjem inv. dotace IROP na pořízení územního plánu EU</t>
  </si>
  <si>
    <t>Zvýšení prost. s ÚZ SR</t>
  </si>
  <si>
    <t>Zvýšení prost. s ÚZ EU</t>
  </si>
  <si>
    <t xml:space="preserve">Snížení prost. bez ÚZ o přijatou dotaci </t>
  </si>
  <si>
    <t>PROV nákup tepla zvýšení</t>
  </si>
  <si>
    <t>PROV přesun na nákup tepla</t>
  </si>
  <si>
    <t>PROV občerstvení zvýšení</t>
  </si>
  <si>
    <t xml:space="preserve">PROV nákup darů zvýšení </t>
  </si>
  <si>
    <t>PROV cestovné snížení - přesun na pol. 5194</t>
  </si>
  <si>
    <t>PROV cestovní snížení - přesun na pol. 5175</t>
  </si>
  <si>
    <t>PROV nákup služeb zvýšení</t>
  </si>
  <si>
    <t>PROV přesun na nákup služeb</t>
  </si>
  <si>
    <t>PROV výpočetní technika přesun na nákup služeb</t>
  </si>
  <si>
    <t xml:space="preserve">PROV programové vybavení </t>
  </si>
  <si>
    <t>PROV opravy a udržování zvýšení</t>
  </si>
  <si>
    <t>8267</t>
  </si>
  <si>
    <t>PROV Veř. sbírka nákup materiálu zvýšení</t>
  </si>
  <si>
    <t>PROV Veř. sbírka nákup potravin snížení</t>
  </si>
  <si>
    <t>PROV DHM zvýšení</t>
  </si>
  <si>
    <t>0321</t>
  </si>
  <si>
    <t>OŠK MK náhrady mezd v době nemoci zvýšení</t>
  </si>
  <si>
    <t>OŠK MK opravy a udržování převod na náhrady mezd v době nemoci</t>
  </si>
  <si>
    <t>0510</t>
  </si>
  <si>
    <t>FZ nákup ost. sl. snížení přesun na pol. 5499</t>
  </si>
  <si>
    <t>Fond zaměstnavatele náprava dle skutečnosti</t>
  </si>
  <si>
    <t>15.</t>
  </si>
  <si>
    <t>0587</t>
  </si>
  <si>
    <t>0521</t>
  </si>
  <si>
    <t>SOC prostředky RMO na humanitu - přesun 10 tis. pro Národní radu osob se zdr. pos.</t>
  </si>
  <si>
    <t>ORM Monitoring síťového provozu - navýšení prost. na výpočetní techniku</t>
  </si>
  <si>
    <t>ORM Aktivní prvky a koncové switche - přesun na org. 8211</t>
  </si>
  <si>
    <t>ORM Datové úložiště - přesun na org. 8211</t>
  </si>
  <si>
    <t>SOC Poskyt. fin. daru, Národní rada osob se zdrav. postiž. IČ 70856478, ZMO/10/2/18</t>
  </si>
  <si>
    <t>16.</t>
  </si>
  <si>
    <t>17.</t>
  </si>
  <si>
    <t>18.</t>
  </si>
  <si>
    <t>19.</t>
  </si>
  <si>
    <t>Příloha č. RMO/31/23/18</t>
  </si>
  <si>
    <t>20.</t>
  </si>
  <si>
    <t>Navýšení příspěvku na provoz ZŠ Mánesova RMO/10/23/18</t>
  </si>
  <si>
    <t>Inv. příspěvek ZŠ Mánesova na rekonstrukci chl. zařízení po havárii</t>
  </si>
</sst>
</file>

<file path=xl/styles.xml><?xml version="1.0" encoding="utf-8"?>
<styleSheet xmlns="http://schemas.openxmlformats.org/spreadsheetml/2006/main">
  <fonts count="27">
    <font>
      <sz val="10"/>
      <name val="Arial CE"/>
      <family val="2"/>
    </font>
    <font>
      <sz val="10"/>
      <name val="Arial"/>
      <family val="2"/>
    </font>
    <font>
      <b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0"/>
      <color theme="10"/>
      <name val="Arial"/>
      <family val="2"/>
    </font>
    <font>
      <sz val="11"/>
      <color theme="1"/>
      <name val="Calibri"/>
      <family val="2"/>
      <scheme val="minor"/>
    </font>
    <font>
      <sz val="9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25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/>
      <bottom/>
    </border>
    <border>
      <left/>
      <right/>
      <top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0" borderId="1" applyNumberFormat="0" applyFill="0" applyAlignment="0" applyProtection="0"/>
    <xf numFmtId="0" fontId="24" fillId="0" borderId="0" applyNumberFormat="0" applyFill="0" applyBorder="0">
      <alignment/>
      <protection locked="0"/>
    </xf>
    <xf numFmtId="0" fontId="6" fillId="3" borderId="0" applyNumberFormat="0" applyBorder="0" applyAlignment="0" applyProtection="0"/>
    <xf numFmtId="0" fontId="7" fillId="16" borderId="2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17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18" borderId="6" applyNumberFormat="0" applyFont="0" applyAlignment="0" applyProtection="0"/>
    <xf numFmtId="0" fontId="13" fillId="0" borderId="7" applyNumberFormat="0" applyFill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9" fillId="0" borderId="0" applyNumberFormat="0" applyFill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3" borderId="0" applyNumberFormat="0" applyBorder="0" applyAlignment="0" applyProtection="0"/>
    <xf numFmtId="0" fontId="0" fillId="0" borderId="0">
      <alignment/>
      <protection/>
    </xf>
  </cellStyleXfs>
  <cellXfs count="199">
    <xf numFmtId="0" fontId="0" fillId="0" borderId="0" xfId="0"/>
    <xf numFmtId="0" fontId="20" fillId="0" borderId="0" xfId="0" applyFont="1"/>
    <xf numFmtId="0" fontId="1" fillId="0" borderId="0" xfId="0" applyFont="1"/>
    <xf numFmtId="0" fontId="20" fillId="4" borderId="10" xfId="0" applyFont="1" applyFill="1" applyBorder="1" applyAlignment="1">
      <alignment horizontal="center"/>
    </xf>
    <xf numFmtId="0" fontId="20" fillId="4" borderId="11" xfId="0" applyFont="1" applyFill="1" applyBorder="1" applyAlignment="1">
      <alignment horizontal="center"/>
    </xf>
    <xf numFmtId="0" fontId="20" fillId="0" borderId="12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Fill="1"/>
    <xf numFmtId="0" fontId="1" fillId="0" borderId="12" xfId="0" applyFont="1" applyBorder="1"/>
    <xf numFmtId="0" fontId="1" fillId="0" borderId="0" xfId="0" applyFont="1" applyBorder="1"/>
    <xf numFmtId="4" fontId="1" fillId="0" borderId="13" xfId="0" applyNumberFormat="1" applyFont="1" applyBorder="1"/>
    <xf numFmtId="4" fontId="1" fillId="0" borderId="0" xfId="0" applyNumberFormat="1" applyFont="1" applyBorder="1"/>
    <xf numFmtId="0" fontId="1" fillId="0" borderId="0" xfId="0" applyFont="1" applyBorder="1" applyAlignment="1">
      <alignment horizontal="right"/>
    </xf>
    <xf numFmtId="0" fontId="1" fillId="24" borderId="0" xfId="0" applyFont="1" applyFill="1" applyBorder="1"/>
    <xf numFmtId="0" fontId="1" fillId="24" borderId="0" xfId="0" applyFont="1" applyFill="1" applyBorder="1" applyAlignment="1">
      <alignment horizontal="right"/>
    </xf>
    <xf numFmtId="4" fontId="1" fillId="24" borderId="11" xfId="0" applyNumberFormat="1" applyFont="1" applyFill="1" applyBorder="1" applyAlignment="1">
      <alignment horizontal="right"/>
    </xf>
    <xf numFmtId="0" fontId="1" fillId="24" borderId="0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" fontId="1" fillId="0" borderId="14" xfId="0" applyNumberFormat="1" applyFont="1" applyBorder="1"/>
    <xf numFmtId="4" fontId="20" fillId="0" borderId="14" xfId="0" applyNumberFormat="1" applyFont="1" applyBorder="1"/>
    <xf numFmtId="4" fontId="20" fillId="24" borderId="11" xfId="0" applyNumberFormat="1" applyFont="1" applyFill="1" applyBorder="1" applyAlignment="1">
      <alignment horizontal="right"/>
    </xf>
    <xf numFmtId="0" fontId="20" fillId="0" borderId="0" xfId="0" applyFont="1" applyBorder="1"/>
    <xf numFmtId="4" fontId="20" fillId="0" borderId="13" xfId="0" applyNumberFormat="1" applyFont="1" applyBorder="1"/>
    <xf numFmtId="0" fontId="21" fillId="0" borderId="0" xfId="0" applyFont="1"/>
    <xf numFmtId="0" fontId="1" fillId="24" borderId="12" xfId="0" applyFont="1" applyFill="1" applyBorder="1" applyAlignment="1">
      <alignment horizontal="center" vertical="center"/>
    </xf>
    <xf numFmtId="0" fontId="1" fillId="24" borderId="0" xfId="0" applyFont="1" applyFill="1" applyBorder="1" applyAlignment="1">
      <alignment horizontal="left"/>
    </xf>
    <xf numFmtId="49" fontId="1" fillId="24" borderId="0" xfId="0" applyNumberFormat="1" applyFont="1" applyFill="1" applyBorder="1" applyAlignment="1">
      <alignment horizontal="center"/>
    </xf>
    <xf numFmtId="0" fontId="20" fillId="24" borderId="15" xfId="0" applyFont="1" applyFill="1" applyBorder="1" applyAlignment="1">
      <alignment horizontal="left"/>
    </xf>
    <xf numFmtId="49" fontId="1" fillId="24" borderId="13" xfId="0" applyNumberFormat="1" applyFont="1" applyFill="1" applyBorder="1" applyAlignment="1">
      <alignment horizontal="center"/>
    </xf>
    <xf numFmtId="4" fontId="1" fillId="24" borderId="13" xfId="0" applyNumberFormat="1" applyFont="1" applyFill="1" applyBorder="1" applyAlignment="1">
      <alignment horizontal="right"/>
    </xf>
    <xf numFmtId="0" fontId="20" fillId="24" borderId="0" xfId="0" applyFont="1" applyFill="1" applyBorder="1" applyAlignment="1">
      <alignment horizontal="left"/>
    </xf>
    <xf numFmtId="0" fontId="20" fillId="24" borderId="15" xfId="0" applyFont="1" applyFill="1" applyBorder="1"/>
    <xf numFmtId="0" fontId="20" fillId="24" borderId="13" xfId="0" applyFont="1" applyFill="1" applyBorder="1"/>
    <xf numFmtId="4" fontId="20" fillId="24" borderId="13" xfId="0" applyNumberFormat="1" applyFont="1" applyFill="1" applyBorder="1"/>
    <xf numFmtId="4" fontId="1" fillId="24" borderId="13" xfId="0" applyNumberFormat="1" applyFont="1" applyFill="1" applyBorder="1"/>
    <xf numFmtId="4" fontId="20" fillId="24" borderId="13" xfId="0" applyNumberFormat="1" applyFont="1" applyFill="1" applyBorder="1" applyAlignment="1">
      <alignment horizontal="right"/>
    </xf>
    <xf numFmtId="14" fontId="1" fillId="0" borderId="0" xfId="0" applyNumberFormat="1" applyFont="1"/>
    <xf numFmtId="0" fontId="1" fillId="0" borderId="16" xfId="0" applyFont="1" applyBorder="1"/>
    <xf numFmtId="0" fontId="20" fillId="0" borderId="16" xfId="0" applyFont="1" applyBorder="1"/>
    <xf numFmtId="4" fontId="1" fillId="0" borderId="17" xfId="0" applyNumberFormat="1" applyFont="1" applyBorder="1"/>
    <xf numFmtId="4" fontId="20" fillId="0" borderId="17" xfId="0" applyNumberFormat="1" applyFont="1" applyBorder="1"/>
    <xf numFmtId="4" fontId="20" fillId="25" borderId="17" xfId="39" applyNumberFormat="1" applyFont="1" applyFill="1" applyBorder="1" applyAlignment="1" applyProtection="1">
      <alignment/>
      <protection/>
    </xf>
    <xf numFmtId="4" fontId="1" fillId="25" borderId="17" xfId="39" applyNumberFormat="1" applyFont="1" applyFill="1" applyBorder="1" applyAlignment="1" applyProtection="1">
      <alignment/>
      <protection/>
    </xf>
    <xf numFmtId="0" fontId="1" fillId="0" borderId="18" xfId="0" applyFont="1" applyBorder="1"/>
    <xf numFmtId="0" fontId="1" fillId="0" borderId="19" xfId="0" applyFont="1" applyBorder="1"/>
    <xf numFmtId="0" fontId="1" fillId="0" borderId="20" xfId="0" applyFont="1" applyBorder="1"/>
    <xf numFmtId="0" fontId="1" fillId="0" borderId="17" xfId="0" applyFont="1" applyBorder="1"/>
    <xf numFmtId="0" fontId="20" fillId="0" borderId="12" xfId="0" applyFont="1" applyBorder="1"/>
    <xf numFmtId="0" fontId="20" fillId="0" borderId="20" xfId="0" applyFont="1" applyBorder="1"/>
    <xf numFmtId="0" fontId="1" fillId="0" borderId="21" xfId="0" applyFont="1" applyBorder="1"/>
    <xf numFmtId="0" fontId="1" fillId="0" borderId="22" xfId="0" applyFont="1" applyBorder="1"/>
    <xf numFmtId="4" fontId="20" fillId="0" borderId="21" xfId="0" applyNumberFormat="1" applyFont="1" applyBorder="1"/>
    <xf numFmtId="0" fontId="1" fillId="24" borderId="15" xfId="0" applyFont="1" applyFill="1" applyBorder="1" applyAlignment="1">
      <alignment horizontal="right"/>
    </xf>
    <xf numFmtId="0" fontId="1" fillId="24" borderId="22" xfId="0" applyFont="1" applyFill="1" applyBorder="1" applyAlignment="1">
      <alignment horizontal="right"/>
    </xf>
    <xf numFmtId="0" fontId="1" fillId="0" borderId="14" xfId="0" applyFont="1" applyBorder="1" applyAlignment="1">
      <alignment horizontal="center"/>
    </xf>
    <xf numFmtId="0" fontId="20" fillId="0" borderId="16" xfId="0" applyFont="1" applyBorder="1" applyAlignment="1">
      <alignment horizontal="left"/>
    </xf>
    <xf numFmtId="0" fontId="1" fillId="0" borderId="21" xfId="0" applyFont="1" applyBorder="1" applyAlignment="1">
      <alignment horizontal="center"/>
    </xf>
    <xf numFmtId="0" fontId="20" fillId="0" borderId="21" xfId="0" applyFont="1" applyBorder="1" applyAlignment="1">
      <alignment horizontal="center"/>
    </xf>
    <xf numFmtId="4" fontId="1" fillId="24" borderId="23" xfId="0" applyNumberFormat="1" applyFont="1" applyFill="1" applyBorder="1" applyAlignment="1">
      <alignment horizontal="right"/>
    </xf>
    <xf numFmtId="49" fontId="20" fillId="24" borderId="11" xfId="0" applyNumberFormat="1" applyFont="1" applyFill="1" applyBorder="1" applyAlignment="1">
      <alignment horizontal="right"/>
    </xf>
    <xf numFmtId="0" fontId="20" fillId="0" borderId="14" xfId="0" applyFont="1" applyBorder="1" applyAlignment="1">
      <alignment horizontal="center"/>
    </xf>
    <xf numFmtId="0" fontId="1" fillId="0" borderId="14" xfId="0" applyFont="1" applyBorder="1"/>
    <xf numFmtId="4" fontId="1" fillId="0" borderId="19" xfId="0" applyNumberFormat="1" applyFont="1" applyBorder="1"/>
    <xf numFmtId="0" fontId="20" fillId="26" borderId="14" xfId="0" applyFont="1" applyFill="1" applyBorder="1" applyAlignment="1">
      <alignment horizontal="center"/>
    </xf>
    <xf numFmtId="0" fontId="1" fillId="26" borderId="14" xfId="0" applyFont="1" applyFill="1" applyBorder="1" applyAlignment="1">
      <alignment horizontal="center"/>
    </xf>
    <xf numFmtId="0" fontId="20" fillId="0" borderId="11" xfId="0" applyFont="1" applyBorder="1" applyAlignment="1">
      <alignment horizontal="left"/>
    </xf>
    <xf numFmtId="4" fontId="1" fillId="0" borderId="0" xfId="0" applyNumberFormat="1" applyFont="1"/>
    <xf numFmtId="0" fontId="22" fillId="0" borderId="0" xfId="0" applyFont="1"/>
    <xf numFmtId="0" fontId="1" fillId="0" borderId="0" xfId="0" applyFont="1" applyAlignment="1">
      <alignment horizontal="left"/>
    </xf>
    <xf numFmtId="49" fontId="1" fillId="0" borderId="14" xfId="0" applyNumberFormat="1" applyFont="1" applyBorder="1" applyAlignment="1">
      <alignment horizontal="center"/>
    </xf>
    <xf numFmtId="4" fontId="20" fillId="0" borderId="0" xfId="0" applyNumberFormat="1" applyFont="1" applyBorder="1"/>
    <xf numFmtId="4" fontId="1" fillId="0" borderId="13" xfId="0" applyNumberFormat="1" applyFont="1" applyFill="1" applyBorder="1"/>
    <xf numFmtId="4" fontId="1" fillId="0" borderId="14" xfId="0" applyNumberFormat="1" applyFont="1" applyFill="1" applyBorder="1"/>
    <xf numFmtId="4" fontId="1" fillId="24" borderId="10" xfId="0" applyNumberFormat="1" applyFont="1" applyFill="1" applyBorder="1" applyAlignment="1">
      <alignment horizontal="right"/>
    </xf>
    <xf numFmtId="0" fontId="20" fillId="0" borderId="15" xfId="0" applyFont="1" applyBorder="1" applyAlignment="1">
      <alignment horizontal="left"/>
    </xf>
    <xf numFmtId="4" fontId="20" fillId="0" borderId="14" xfId="0" applyNumberFormat="1" applyFont="1" applyFill="1" applyBorder="1"/>
    <xf numFmtId="49" fontId="1" fillId="26" borderId="14" xfId="0" applyNumberFormat="1" applyFont="1" applyFill="1" applyBorder="1" applyAlignment="1">
      <alignment horizontal="center"/>
    </xf>
    <xf numFmtId="49" fontId="0" fillId="26" borderId="14" xfId="0" applyNumberFormat="1" applyFill="1" applyBorder="1" applyAlignment="1">
      <alignment horizontal="center"/>
    </xf>
    <xf numFmtId="0" fontId="23" fillId="24" borderId="0" xfId="0" applyFont="1" applyFill="1" applyBorder="1" applyAlignment="1">
      <alignment horizontal="left"/>
    </xf>
    <xf numFmtId="0" fontId="0" fillId="0" borderId="14" xfId="0" applyFill="1" applyBorder="1" applyAlignment="1">
      <alignment horizontal="center"/>
    </xf>
    <xf numFmtId="4" fontId="1" fillId="0" borderId="13" xfId="0" applyNumberFormat="1" applyFont="1" applyFill="1" applyBorder="1" applyAlignment="1">
      <alignment horizontal="right"/>
    </xf>
    <xf numFmtId="0" fontId="1" fillId="0" borderId="14" xfId="0" applyFont="1" applyFill="1" applyBorder="1"/>
    <xf numFmtId="0" fontId="20" fillId="0" borderId="14" xfId="0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2" fontId="1" fillId="0" borderId="14" xfId="0" applyNumberFormat="1" applyFont="1" applyFill="1" applyBorder="1" applyAlignment="1">
      <alignment horizontal="right"/>
    </xf>
    <xf numFmtId="2" fontId="20" fillId="0" borderId="14" xfId="0" applyNumberFormat="1" applyFont="1" applyFill="1" applyBorder="1" applyAlignment="1">
      <alignment horizontal="right"/>
    </xf>
    <xf numFmtId="49" fontId="0" fillId="0" borderId="14" xfId="0" applyNumberFormat="1" applyFill="1" applyBorder="1" applyAlignment="1">
      <alignment horizontal="center"/>
    </xf>
    <xf numFmtId="0" fontId="0" fillId="0" borderId="17" xfId="0" applyFont="1" applyFill="1" applyBorder="1" applyAlignment="1">
      <alignment horizontal="left"/>
    </xf>
    <xf numFmtId="0" fontId="0" fillId="0" borderId="16" xfId="0" applyFill="1" applyBorder="1" applyAlignment="1">
      <alignment horizontal="center"/>
    </xf>
    <xf numFmtId="4" fontId="0" fillId="0" borderId="14" xfId="0" applyNumberFormat="1" applyFont="1" applyFill="1" applyBorder="1" applyAlignment="1">
      <alignment horizontal="right"/>
    </xf>
    <xf numFmtId="0" fontId="0" fillId="0" borderId="15" xfId="0" applyFill="1" applyBorder="1" applyAlignment="1">
      <alignment horizontal="center"/>
    </xf>
    <xf numFmtId="4" fontId="0" fillId="0" borderId="13" xfId="0" applyNumberFormat="1" applyFont="1" applyFill="1" applyBorder="1" applyAlignment="1">
      <alignment horizontal="right"/>
    </xf>
    <xf numFmtId="4" fontId="20" fillId="0" borderId="13" xfId="0" applyNumberFormat="1" applyFont="1" applyFill="1" applyBorder="1"/>
    <xf numFmtId="0" fontId="1" fillId="0" borderId="17" xfId="0" applyFont="1" applyFill="1" applyBorder="1"/>
    <xf numFmtId="0" fontId="1" fillId="0" borderId="0" xfId="0" applyFont="1" applyFill="1" applyBorder="1"/>
    <xf numFmtId="0" fontId="20" fillId="0" borderId="20" xfId="0" applyFont="1" applyBorder="1" applyAlignment="1">
      <alignment horizontal="left"/>
    </xf>
    <xf numFmtId="0" fontId="1" fillId="26" borderId="14" xfId="0" applyFont="1" applyFill="1" applyBorder="1"/>
    <xf numFmtId="4" fontId="1" fillId="26" borderId="13" xfId="0" applyNumberFormat="1" applyFont="1" applyFill="1" applyBorder="1"/>
    <xf numFmtId="4" fontId="1" fillId="26" borderId="14" xfId="0" applyNumberFormat="1" applyFont="1" applyFill="1" applyBorder="1"/>
    <xf numFmtId="0" fontId="1" fillId="0" borderId="21" xfId="0" applyFont="1" applyFill="1" applyBorder="1"/>
    <xf numFmtId="0" fontId="1" fillId="0" borderId="21" xfId="0" applyFont="1" applyFill="1" applyBorder="1" applyAlignment="1">
      <alignment horizontal="center"/>
    </xf>
    <xf numFmtId="0" fontId="20" fillId="0" borderId="21" xfId="0" applyFont="1" applyFill="1" applyBorder="1" applyAlignment="1">
      <alignment horizontal="center"/>
    </xf>
    <xf numFmtId="2" fontId="1" fillId="26" borderId="14" xfId="0" applyNumberFormat="1" applyFont="1" applyFill="1" applyBorder="1" applyAlignment="1">
      <alignment horizontal="right"/>
    </xf>
    <xf numFmtId="4" fontId="20" fillId="26" borderId="14" xfId="0" applyNumberFormat="1" applyFont="1" applyFill="1" applyBorder="1" applyAlignment="1">
      <alignment horizontal="right"/>
    </xf>
    <xf numFmtId="0" fontId="0" fillId="26" borderId="14" xfId="0" applyFill="1" applyBorder="1" applyAlignment="1">
      <alignment horizontal="center"/>
    </xf>
    <xf numFmtId="4" fontId="0" fillId="26" borderId="13" xfId="0" applyNumberFormat="1" applyFont="1" applyFill="1" applyBorder="1" applyAlignment="1">
      <alignment horizontal="right"/>
    </xf>
    <xf numFmtId="4" fontId="20" fillId="26" borderId="13" xfId="0" applyNumberFormat="1" applyFont="1" applyFill="1" applyBorder="1"/>
    <xf numFmtId="2" fontId="20" fillId="0" borderId="13" xfId="0" applyNumberFormat="1" applyFont="1" applyFill="1" applyBorder="1" applyAlignment="1">
      <alignment horizontal="right"/>
    </xf>
    <xf numFmtId="0" fontId="1" fillId="0" borderId="15" xfId="0" applyFont="1" applyFill="1" applyBorder="1" applyAlignment="1">
      <alignment horizontal="center"/>
    </xf>
    <xf numFmtId="4" fontId="20" fillId="0" borderId="11" xfId="0" applyNumberFormat="1" applyFont="1" applyFill="1" applyBorder="1"/>
    <xf numFmtId="0" fontId="0" fillId="0" borderId="14" xfId="0" applyFont="1" applyFill="1" applyBorder="1" applyAlignment="1">
      <alignment horizontal="left"/>
    </xf>
    <xf numFmtId="4" fontId="20" fillId="25" borderId="17" xfId="39" applyNumberFormat="1" applyFont="1" applyFill="1" applyBorder="1" applyAlignment="1" applyProtection="1">
      <alignment horizontal="right"/>
      <protection/>
    </xf>
    <xf numFmtId="4" fontId="20" fillId="0" borderId="14" xfId="0" applyNumberFormat="1" applyFont="1" applyBorder="1" applyAlignment="1">
      <alignment horizontal="right"/>
    </xf>
    <xf numFmtId="14" fontId="1" fillId="0" borderId="0" xfId="0" applyNumberFormat="1" applyFont="1" applyAlignment="1">
      <alignment horizontal="right"/>
    </xf>
    <xf numFmtId="4" fontId="20" fillId="0" borderId="13" xfId="0" applyNumberFormat="1" applyFont="1" applyFill="1" applyBorder="1" applyAlignment="1">
      <alignment horizontal="right"/>
    </xf>
    <xf numFmtId="49" fontId="1" fillId="24" borderId="22" xfId="0" applyNumberFormat="1" applyFont="1" applyFill="1" applyBorder="1" applyAlignment="1">
      <alignment horizontal="right"/>
    </xf>
    <xf numFmtId="4" fontId="1" fillId="24" borderId="21" xfId="0" applyNumberFormat="1" applyFont="1" applyFill="1" applyBorder="1" applyAlignment="1">
      <alignment horizontal="right"/>
    </xf>
    <xf numFmtId="4" fontId="20" fillId="24" borderId="21" xfId="0" applyNumberFormat="1" applyFont="1" applyFill="1" applyBorder="1" applyAlignment="1">
      <alignment horizontal="right"/>
    </xf>
    <xf numFmtId="4" fontId="1" fillId="0" borderId="14" xfId="0" applyNumberFormat="1" applyFont="1" applyFill="1" applyBorder="1" applyAlignment="1">
      <alignment horizontal="right"/>
    </xf>
    <xf numFmtId="4" fontId="20" fillId="0" borderId="14" xfId="0" applyNumberFormat="1" applyFont="1" applyFill="1" applyBorder="1" applyAlignment="1">
      <alignment horizontal="right"/>
    </xf>
    <xf numFmtId="0" fontId="20" fillId="0" borderId="15" xfId="0" applyFont="1" applyFill="1" applyBorder="1" applyAlignment="1">
      <alignment horizontal="left"/>
    </xf>
    <xf numFmtId="49" fontId="1" fillId="0" borderId="13" xfId="0" applyNumberFormat="1" applyFont="1" applyFill="1" applyBorder="1" applyAlignment="1">
      <alignment horizontal="center"/>
    </xf>
    <xf numFmtId="49" fontId="20" fillId="24" borderId="0" xfId="0" applyNumberFormat="1" applyFont="1" applyFill="1" applyBorder="1" applyAlignment="1">
      <alignment horizontal="right"/>
    </xf>
    <xf numFmtId="4" fontId="1" fillId="24" borderId="17" xfId="0" applyNumberFormat="1" applyFont="1" applyFill="1" applyBorder="1" applyAlignment="1">
      <alignment horizontal="right"/>
    </xf>
    <xf numFmtId="0" fontId="1" fillId="0" borderId="0" xfId="0" applyFont="1" applyBorder="1" applyAlignment="1">
      <alignment horizontal="center" vertical="center"/>
    </xf>
    <xf numFmtId="4" fontId="1" fillId="26" borderId="13" xfId="0" applyNumberFormat="1" applyFont="1" applyFill="1" applyBorder="1" applyAlignment="1">
      <alignment horizontal="right"/>
    </xf>
    <xf numFmtId="4" fontId="20" fillId="26" borderId="13" xfId="0" applyNumberFormat="1" applyFont="1" applyFill="1" applyBorder="1" applyAlignment="1">
      <alignment horizontal="right"/>
    </xf>
    <xf numFmtId="0" fontId="0" fillId="0" borderId="17" xfId="0" applyFont="1" applyBorder="1" applyAlignment="1">
      <alignment horizontal="left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0" fontId="1" fillId="0" borderId="12" xfId="0" applyFont="1" applyBorder="1" applyAlignment="1">
      <alignment vertical="center"/>
    </xf>
    <xf numFmtId="0" fontId="1" fillId="0" borderId="12" xfId="0" applyFont="1" applyBorder="1" applyAlignment="1">
      <alignment horizontal="left" vertical="center"/>
    </xf>
    <xf numFmtId="4" fontId="1" fillId="0" borderId="12" xfId="0" applyNumberFormat="1" applyFont="1" applyBorder="1" applyAlignment="1">
      <alignment vertical="center"/>
    </xf>
    <xf numFmtId="0" fontId="0" fillId="0" borderId="14" xfId="0" applyBorder="1" applyAlignment="1">
      <alignment horizontal="center"/>
    </xf>
    <xf numFmtId="4" fontId="0" fillId="0" borderId="13" xfId="0" applyNumberFormat="1" applyBorder="1" applyAlignment="1">
      <alignment horizontal="right"/>
    </xf>
    <xf numFmtId="4" fontId="2" fillId="0" borderId="13" xfId="0" applyNumberFormat="1" applyFont="1" applyBorder="1" applyAlignment="1">
      <alignment horizontal="right"/>
    </xf>
    <xf numFmtId="49" fontId="1" fillId="25" borderId="14" xfId="48" applyNumberFormat="1" applyFont="1" applyFill="1" applyBorder="1" applyAlignment="1">
      <alignment horizontal="left"/>
      <protection/>
    </xf>
    <xf numFmtId="49" fontId="1" fillId="0" borderId="14" xfId="48" applyNumberFormat="1" applyFont="1" applyBorder="1" applyAlignment="1">
      <alignment horizontal="center"/>
      <protection/>
    </xf>
    <xf numFmtId="4" fontId="1" fillId="0" borderId="14" xfId="48" applyNumberFormat="1" applyFont="1" applyBorder="1">
      <alignment/>
      <protection/>
    </xf>
    <xf numFmtId="49" fontId="1" fillId="0" borderId="14" xfId="48" applyNumberFormat="1" applyFont="1" applyFill="1" applyBorder="1" applyAlignment="1">
      <alignment horizontal="center"/>
      <protection/>
    </xf>
    <xf numFmtId="4" fontId="1" fillId="0" borderId="14" xfId="48" applyNumberFormat="1" applyFont="1" applyFill="1" applyBorder="1">
      <alignment/>
      <protection/>
    </xf>
    <xf numFmtId="4" fontId="2" fillId="0" borderId="13" xfId="0" applyNumberFormat="1" applyFont="1" applyFill="1" applyBorder="1" applyAlignment="1">
      <alignment horizontal="right"/>
    </xf>
    <xf numFmtId="4" fontId="0" fillId="0" borderId="13" xfId="0" applyNumberFormat="1" applyFill="1" applyBorder="1" applyAlignment="1">
      <alignment horizontal="right"/>
    </xf>
    <xf numFmtId="4" fontId="0" fillId="0" borderId="14" xfId="0" applyNumberFormat="1" applyFill="1" applyBorder="1" applyAlignment="1">
      <alignment horizontal="right"/>
    </xf>
    <xf numFmtId="0" fontId="1" fillId="0" borderId="0" xfId="0" applyFont="1" applyBorder="1" applyAlignment="1">
      <alignment horizontal="center" vertical="center"/>
    </xf>
    <xf numFmtId="14" fontId="26" fillId="0" borderId="0" xfId="0" applyNumberFormat="1" applyFont="1" applyAlignment="1">
      <alignment horizontal="center"/>
    </xf>
    <xf numFmtId="0" fontId="1" fillId="0" borderId="14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49" fontId="0" fillId="0" borderId="14" xfId="0" applyNumberFormat="1" applyBorder="1" applyAlignment="1">
      <alignment horizontal="center"/>
    </xf>
    <xf numFmtId="0" fontId="1" fillId="0" borderId="14" xfId="65" applyFont="1" applyFill="1" applyBorder="1">
      <alignment/>
      <protection/>
    </xf>
    <xf numFmtId="0" fontId="20" fillId="0" borderId="11" xfId="65" applyFont="1" applyFill="1" applyBorder="1" applyAlignment="1">
      <alignment horizontal="center"/>
      <protection/>
    </xf>
    <xf numFmtId="0" fontId="1" fillId="0" borderId="14" xfId="65" applyFont="1" applyFill="1" applyBorder="1" applyAlignment="1">
      <alignment horizontal="center"/>
      <protection/>
    </xf>
    <xf numFmtId="4" fontId="1" fillId="0" borderId="13" xfId="65" applyNumberFormat="1" applyFont="1" applyFill="1" applyBorder="1" applyAlignment="1">
      <alignment horizontal="right"/>
      <protection/>
    </xf>
    <xf numFmtId="0" fontId="1" fillId="0" borderId="14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49" fontId="0" fillId="0" borderId="17" xfId="0" applyNumberFormat="1" applyFill="1" applyBorder="1" applyAlignment="1">
      <alignment horizontal="center"/>
    </xf>
    <xf numFmtId="0" fontId="0" fillId="0" borderId="14" xfId="0" applyFont="1" applyBorder="1" applyAlignment="1">
      <alignment horizontal="left"/>
    </xf>
    <xf numFmtId="0" fontId="0" fillId="26" borderId="14" xfId="0" applyFont="1" applyFill="1" applyBorder="1" applyAlignment="1">
      <alignment horizontal="left"/>
    </xf>
    <xf numFmtId="0" fontId="0" fillId="26" borderId="16" xfId="0" applyFill="1" applyBorder="1" applyAlignment="1">
      <alignment horizontal="center"/>
    </xf>
    <xf numFmtId="49" fontId="0" fillId="26" borderId="17" xfId="0" applyNumberFormat="1" applyFill="1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4" fontId="0" fillId="0" borderId="11" xfId="0" applyNumberFormat="1" applyFont="1" applyFill="1" applyBorder="1" applyAlignment="1">
      <alignment horizontal="right"/>
    </xf>
    <xf numFmtId="4" fontId="1" fillId="0" borderId="11" xfId="0" applyNumberFormat="1" applyFont="1" applyFill="1" applyBorder="1"/>
    <xf numFmtId="4" fontId="1" fillId="0" borderId="0" xfId="0" applyNumberFormat="1" applyFont="1" applyFill="1" applyBorder="1"/>
    <xf numFmtId="0" fontId="1" fillId="0" borderId="23" xfId="0" applyFont="1" applyFill="1" applyBorder="1" applyAlignment="1">
      <alignment horizontal="center" vertical="center"/>
    </xf>
    <xf numFmtId="49" fontId="0" fillId="0" borderId="13" xfId="0" applyNumberFormat="1" applyFill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24" xfId="0" applyBorder="1" applyAlignment="1">
      <alignment horizontal="center"/>
    </xf>
    <xf numFmtId="0" fontId="0" fillId="26" borderId="24" xfId="0" applyFill="1" applyBorder="1" applyAlignment="1">
      <alignment horizontal="center"/>
    </xf>
    <xf numFmtId="0" fontId="1" fillId="0" borderId="14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4" fontId="0" fillId="26" borderId="14" xfId="0" applyNumberFormat="1" applyFont="1" applyFill="1" applyBorder="1" applyAlignment="1">
      <alignment horizontal="right"/>
    </xf>
    <xf numFmtId="4" fontId="20" fillId="26" borderId="14" xfId="0" applyNumberFormat="1" applyFont="1" applyFill="1" applyBorder="1"/>
    <xf numFmtId="0" fontId="1" fillId="0" borderId="10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49" fontId="20" fillId="24" borderId="14" xfId="0" applyNumberFormat="1" applyFont="1" applyFill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20" fillId="0" borderId="24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20" fillId="4" borderId="10" xfId="0" applyFont="1" applyFill="1" applyBorder="1" applyAlignment="1">
      <alignment horizontal="center" vertical="center"/>
    </xf>
    <xf numFmtId="0" fontId="20" fillId="4" borderId="11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left"/>
    </xf>
    <xf numFmtId="0" fontId="20" fillId="0" borderId="14" xfId="0" applyFont="1" applyFill="1" applyBorder="1" applyAlignment="1">
      <alignment horizontal="left"/>
    </xf>
    <xf numFmtId="0" fontId="20" fillId="24" borderId="14" xfId="0" applyFont="1" applyFill="1" applyBorder="1" applyAlignment="1">
      <alignment horizontal="left"/>
    </xf>
    <xf numFmtId="0" fontId="20" fillId="0" borderId="16" xfId="0" applyFont="1" applyBorder="1" applyAlignment="1">
      <alignment horizontal="right"/>
    </xf>
    <xf numFmtId="0" fontId="20" fillId="0" borderId="17" xfId="0" applyFont="1" applyBorder="1" applyAlignment="1">
      <alignment horizontal="right"/>
    </xf>
  </cellXfs>
  <cellStyles count="5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40 % – Zvýraznění1" xfId="26"/>
    <cellStyle name="40 % – Zvýraznění2" xfId="27"/>
    <cellStyle name="40 % – Zvýraznění3" xfId="28"/>
    <cellStyle name="40 % – Zvýraznění4" xfId="29"/>
    <cellStyle name="40 % – Zvýraznění5" xfId="30"/>
    <cellStyle name="40 % – Zvýraznění6" xfId="31"/>
    <cellStyle name="60 % – Zvýraznění1" xfId="32"/>
    <cellStyle name="60 % – Zvýraznění2" xfId="33"/>
    <cellStyle name="60 % – Zvýraznění3" xfId="34"/>
    <cellStyle name="60 % – Zvýraznění4" xfId="35"/>
    <cellStyle name="60 % – Zvýraznění5" xfId="36"/>
    <cellStyle name="60 % – Zvýraznění6" xfId="37"/>
    <cellStyle name="Celkem" xfId="38"/>
    <cellStyle name="Hypertextový odkaz" xfId="39"/>
    <cellStyle name="Chybně" xfId="40"/>
    <cellStyle name="Kontrolní buňka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 2" xfId="48"/>
    <cellStyle name="normální 3" xfId="49"/>
    <cellStyle name="Normální 6" xfId="50"/>
    <cellStyle name="Poznámka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  <cellStyle name="Normální 10" xfId="65"/>
  </cellStyles>
  <dxfs count="84"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3"/>
  <sheetViews>
    <sheetView view="pageBreakPreview" zoomScaleSheetLayoutView="100" workbookViewId="0" topLeftCell="A1">
      <pane ySplit="3" topLeftCell="A79" activePane="bottomLeft" state="frozen"/>
      <selection pane="bottomLeft" activeCell="A1" sqref="A1:XFD1048576"/>
    </sheetView>
  </sheetViews>
  <sheetFormatPr defaultColWidth="9.125" defaultRowHeight="12.75"/>
  <cols>
    <col min="1" max="1" width="4.625" style="2" customWidth="1"/>
    <col min="2" max="2" width="74.625" style="2" customWidth="1"/>
    <col min="3" max="3" width="6.00390625" style="18" customWidth="1"/>
    <col min="4" max="4" width="10.75390625" style="18" customWidth="1"/>
    <col min="5" max="5" width="7.75390625" style="2" customWidth="1"/>
    <col min="6" max="6" width="7.25390625" style="2" customWidth="1"/>
    <col min="7" max="7" width="7.00390625" style="2" customWidth="1"/>
    <col min="8" max="8" width="11.875" style="2" customWidth="1"/>
    <col min="9" max="9" width="10.875" style="2" customWidth="1"/>
    <col min="10" max="10" width="11.75390625" style="2" customWidth="1"/>
    <col min="11" max="11" width="13.25390625" style="2" customWidth="1"/>
    <col min="12" max="12" width="11.75390625" style="2" customWidth="1"/>
    <col min="13" max="16384" width="9.125" style="2" customWidth="1"/>
  </cols>
  <sheetData>
    <row r="1" spans="1:10" ht="15">
      <c r="A1" s="24" t="s">
        <v>50</v>
      </c>
      <c r="B1" s="1"/>
      <c r="C1" s="17"/>
      <c r="D1" s="17"/>
      <c r="H1" s="1" t="s">
        <v>43</v>
      </c>
      <c r="I1" s="1"/>
      <c r="J1" s="24"/>
    </row>
    <row r="2" spans="1:10" s="1" customFormat="1" ht="12.75">
      <c r="A2" s="3" t="s">
        <v>0</v>
      </c>
      <c r="B2" s="192" t="s">
        <v>52</v>
      </c>
      <c r="C2" s="3"/>
      <c r="D2" s="3" t="s">
        <v>17</v>
      </c>
      <c r="E2" s="192" t="s">
        <v>1</v>
      </c>
      <c r="F2" s="192" t="s">
        <v>40</v>
      </c>
      <c r="G2" s="192" t="s">
        <v>39</v>
      </c>
      <c r="H2" s="3" t="s">
        <v>3</v>
      </c>
      <c r="I2" s="3" t="s">
        <v>11</v>
      </c>
      <c r="J2" s="3" t="s">
        <v>4</v>
      </c>
    </row>
    <row r="3" spans="1:10" s="1" customFormat="1" ht="12.75">
      <c r="A3" s="4" t="s">
        <v>5</v>
      </c>
      <c r="B3" s="193"/>
      <c r="C3" s="4"/>
      <c r="D3" s="4" t="s">
        <v>18</v>
      </c>
      <c r="E3" s="193"/>
      <c r="F3" s="193"/>
      <c r="G3" s="193"/>
      <c r="H3" s="4" t="s">
        <v>6</v>
      </c>
      <c r="I3" s="4" t="s">
        <v>44</v>
      </c>
      <c r="J3" s="4" t="s">
        <v>6</v>
      </c>
    </row>
    <row r="4" spans="1:10" ht="12.75" customHeight="1">
      <c r="A4" s="97" t="s">
        <v>37</v>
      </c>
      <c r="B4" s="101"/>
      <c r="C4" s="102"/>
      <c r="D4" s="102"/>
      <c r="E4" s="102"/>
      <c r="F4" s="102"/>
      <c r="G4" s="102"/>
      <c r="H4" s="102"/>
      <c r="I4" s="103"/>
      <c r="J4" s="85"/>
    </row>
    <row r="5" spans="1:11" ht="12.75" customHeight="1">
      <c r="A5" s="190" t="s">
        <v>7</v>
      </c>
      <c r="B5" s="98" t="s">
        <v>86</v>
      </c>
      <c r="C5" s="64" t="s">
        <v>53</v>
      </c>
      <c r="D5" s="65"/>
      <c r="E5" s="65">
        <v>1036</v>
      </c>
      <c r="F5" s="65">
        <v>5192</v>
      </c>
      <c r="G5" s="77"/>
      <c r="H5" s="127">
        <v>-101.33</v>
      </c>
      <c r="I5" s="105">
        <v>-25.48</v>
      </c>
      <c r="J5" s="100">
        <f aca="true" t="shared" si="0" ref="J5:J11">H5+I5</f>
        <v>-126.81</v>
      </c>
      <c r="K5" s="134"/>
    </row>
    <row r="6" spans="1:11" ht="12.75" customHeight="1">
      <c r="A6" s="190"/>
      <c r="B6" s="98" t="s">
        <v>85</v>
      </c>
      <c r="C6" s="64" t="s">
        <v>53</v>
      </c>
      <c r="D6" s="65"/>
      <c r="E6" s="65">
        <v>1036</v>
      </c>
      <c r="F6" s="65">
        <v>5192</v>
      </c>
      <c r="G6" s="77"/>
      <c r="H6" s="104">
        <v>101.33</v>
      </c>
      <c r="I6" s="105">
        <v>25.48</v>
      </c>
      <c r="J6" s="100">
        <f t="shared" si="0"/>
        <v>126.81</v>
      </c>
      <c r="K6" s="132"/>
    </row>
    <row r="7" spans="1:11" ht="12.75" customHeight="1">
      <c r="A7" s="148" t="s">
        <v>10</v>
      </c>
      <c r="B7" s="82" t="s">
        <v>56</v>
      </c>
      <c r="C7" s="83"/>
      <c r="D7" s="85"/>
      <c r="E7" s="85">
        <v>4350</v>
      </c>
      <c r="F7" s="85">
        <v>2122</v>
      </c>
      <c r="G7" s="84" t="s">
        <v>55</v>
      </c>
      <c r="H7" s="81">
        <v>3698</v>
      </c>
      <c r="I7" s="121">
        <v>-558</v>
      </c>
      <c r="J7" s="73">
        <f t="shared" si="0"/>
        <v>3140</v>
      </c>
      <c r="K7" s="132"/>
    </row>
    <row r="8" spans="1:11" ht="12.75" customHeight="1">
      <c r="A8" s="148" t="s">
        <v>27</v>
      </c>
      <c r="B8" s="82" t="s">
        <v>57</v>
      </c>
      <c r="C8" s="83"/>
      <c r="D8" s="85"/>
      <c r="E8" s="85">
        <v>3113</v>
      </c>
      <c r="F8" s="85">
        <v>2122</v>
      </c>
      <c r="G8" s="84" t="s">
        <v>58</v>
      </c>
      <c r="H8" s="81">
        <v>999</v>
      </c>
      <c r="I8" s="121">
        <v>14</v>
      </c>
      <c r="J8" s="73">
        <f t="shared" si="0"/>
        <v>1013</v>
      </c>
      <c r="K8" s="133"/>
    </row>
    <row r="9" spans="1:11" ht="12.75" customHeight="1">
      <c r="A9" s="149" t="s">
        <v>79</v>
      </c>
      <c r="B9" s="151" t="s">
        <v>87</v>
      </c>
      <c r="C9" s="152"/>
      <c r="D9" s="153"/>
      <c r="E9" s="153">
        <v>6171</v>
      </c>
      <c r="F9" s="153">
        <v>2212</v>
      </c>
      <c r="G9" s="153"/>
      <c r="H9" s="154">
        <v>1840.47</v>
      </c>
      <c r="I9" s="121">
        <v>1082</v>
      </c>
      <c r="J9" s="73">
        <f t="shared" si="0"/>
        <v>2922.4700000000003</v>
      </c>
      <c r="K9" s="126"/>
    </row>
    <row r="10" spans="1:10" ht="12.75" customHeight="1">
      <c r="A10" s="187" t="s">
        <v>80</v>
      </c>
      <c r="B10" s="82" t="s">
        <v>83</v>
      </c>
      <c r="C10" s="83"/>
      <c r="D10" s="84" t="s">
        <v>82</v>
      </c>
      <c r="E10" s="85"/>
      <c r="F10" s="85">
        <v>4122</v>
      </c>
      <c r="G10" s="84" t="s">
        <v>81</v>
      </c>
      <c r="H10" s="86">
        <v>15</v>
      </c>
      <c r="I10" s="87">
        <v>-4.6</v>
      </c>
      <c r="J10" s="81">
        <f t="shared" si="0"/>
        <v>10.4</v>
      </c>
    </row>
    <row r="11" spans="1:10" ht="12.75" customHeight="1">
      <c r="A11" s="189"/>
      <c r="B11" s="82" t="s">
        <v>84</v>
      </c>
      <c r="C11" s="83"/>
      <c r="D11" s="84" t="s">
        <v>82</v>
      </c>
      <c r="E11" s="85">
        <v>3421</v>
      </c>
      <c r="F11" s="85">
        <v>5336</v>
      </c>
      <c r="G11" s="84" t="s">
        <v>81</v>
      </c>
      <c r="H11" s="81">
        <v>15</v>
      </c>
      <c r="I11" s="109">
        <v>-4.6</v>
      </c>
      <c r="J11" s="81">
        <f t="shared" si="0"/>
        <v>10.4</v>
      </c>
    </row>
    <row r="12" spans="1:10" s="7" customFormat="1" ht="12.75" customHeight="1">
      <c r="A12" s="25"/>
      <c r="B12" s="26"/>
      <c r="C12" s="27"/>
      <c r="D12" s="27"/>
      <c r="E12" s="194" t="s">
        <v>8</v>
      </c>
      <c r="F12" s="194"/>
      <c r="G12" s="194"/>
      <c r="H12" s="81">
        <f>H7+H8+H9+H10</f>
        <v>6552.47</v>
      </c>
      <c r="I12" s="116">
        <f>I7+I8+I9+I10</f>
        <v>533.4</v>
      </c>
      <c r="J12" s="81">
        <f>J7+J8+J9+J10</f>
        <v>7085.87</v>
      </c>
    </row>
    <row r="13" spans="1:10" s="7" customFormat="1" ht="12.75" customHeight="1">
      <c r="A13" s="25"/>
      <c r="B13" s="79" t="s">
        <v>33</v>
      </c>
      <c r="C13" s="27"/>
      <c r="D13" s="27"/>
      <c r="E13" s="195" t="s">
        <v>32</v>
      </c>
      <c r="F13" s="195"/>
      <c r="G13" s="195"/>
      <c r="H13" s="81">
        <f>H5+H6+H11</f>
        <v>15</v>
      </c>
      <c r="I13" s="116">
        <f>I5+I6+I11</f>
        <v>-4.6</v>
      </c>
      <c r="J13" s="81">
        <f>J5+J6+J11</f>
        <v>10.4</v>
      </c>
    </row>
    <row r="14" spans="1:10" s="7" customFormat="1" ht="12.75" customHeight="1">
      <c r="A14" s="25"/>
      <c r="B14" s="31"/>
      <c r="C14" s="27"/>
      <c r="D14" s="27"/>
      <c r="E14" s="196" t="s">
        <v>38</v>
      </c>
      <c r="F14" s="196"/>
      <c r="G14" s="196"/>
      <c r="H14" s="30">
        <v>0</v>
      </c>
      <c r="I14" s="36">
        <v>0</v>
      </c>
      <c r="J14" s="81">
        <v>0</v>
      </c>
    </row>
    <row r="15" spans="1:10" ht="12.75" customHeight="1">
      <c r="A15" s="8"/>
      <c r="B15" s="13"/>
      <c r="C15" s="16"/>
      <c r="D15" s="16"/>
      <c r="E15" s="196" t="s">
        <v>16</v>
      </c>
      <c r="F15" s="196"/>
      <c r="G15" s="196"/>
      <c r="H15" s="35">
        <f>H12-H13-H14</f>
        <v>6537.47</v>
      </c>
      <c r="I15" s="34">
        <f>I12-I13-I14</f>
        <v>538</v>
      </c>
      <c r="J15" s="81">
        <f>J7+J8+J10+J12</f>
        <v>11249.27</v>
      </c>
    </row>
    <row r="16" spans="1:10" ht="12.75" customHeight="1">
      <c r="A16" s="5" t="s">
        <v>19</v>
      </c>
      <c r="B16" s="9"/>
      <c r="C16" s="6"/>
      <c r="D16" s="6"/>
      <c r="E16" s="12"/>
      <c r="F16" s="9"/>
      <c r="G16" s="9"/>
      <c r="H16" s="11"/>
      <c r="I16" s="11"/>
      <c r="J16" s="74"/>
    </row>
    <row r="17" spans="1:10" ht="12.75" customHeight="1">
      <c r="A17" s="187" t="s">
        <v>7</v>
      </c>
      <c r="B17" s="95" t="s">
        <v>146</v>
      </c>
      <c r="C17" s="83"/>
      <c r="D17" s="84"/>
      <c r="E17" s="85">
        <v>3113</v>
      </c>
      <c r="F17" s="85">
        <v>5169</v>
      </c>
      <c r="G17" s="84"/>
      <c r="H17" s="120">
        <v>109</v>
      </c>
      <c r="I17" s="87">
        <v>-60</v>
      </c>
      <c r="J17" s="120">
        <f aca="true" t="shared" si="1" ref="J17:J22">H17+I17</f>
        <v>49</v>
      </c>
    </row>
    <row r="18" spans="1:10" ht="12.75" customHeight="1">
      <c r="A18" s="189"/>
      <c r="B18" s="95" t="s">
        <v>47</v>
      </c>
      <c r="C18" s="83"/>
      <c r="D18" s="84"/>
      <c r="E18" s="85">
        <v>4357</v>
      </c>
      <c r="F18" s="85">
        <v>5222</v>
      </c>
      <c r="G18" s="84" t="s">
        <v>51</v>
      </c>
      <c r="H18" s="81">
        <v>193.02</v>
      </c>
      <c r="I18" s="87">
        <v>60</v>
      </c>
      <c r="J18" s="81">
        <f t="shared" si="1"/>
        <v>253.02</v>
      </c>
    </row>
    <row r="19" spans="1:10" ht="12.75" customHeight="1">
      <c r="A19" s="187" t="s">
        <v>10</v>
      </c>
      <c r="B19" s="89" t="s">
        <v>48</v>
      </c>
      <c r="C19" s="83"/>
      <c r="D19" s="82"/>
      <c r="E19" s="90">
        <v>6171</v>
      </c>
      <c r="F19" s="92">
        <v>5424</v>
      </c>
      <c r="G19" s="88"/>
      <c r="H19" s="72">
        <v>210</v>
      </c>
      <c r="I19" s="76">
        <v>70</v>
      </c>
      <c r="J19" s="73">
        <f t="shared" si="1"/>
        <v>280</v>
      </c>
    </row>
    <row r="20" spans="1:10" ht="12.75" customHeight="1">
      <c r="A20" s="188"/>
      <c r="B20" s="89" t="s">
        <v>49</v>
      </c>
      <c r="C20" s="83"/>
      <c r="D20" s="82"/>
      <c r="E20" s="90">
        <v>6171</v>
      </c>
      <c r="F20" s="92">
        <v>5011</v>
      </c>
      <c r="G20" s="88"/>
      <c r="H20" s="72">
        <v>55189</v>
      </c>
      <c r="I20" s="76">
        <v>-70</v>
      </c>
      <c r="J20" s="73">
        <f t="shared" si="1"/>
        <v>55119</v>
      </c>
    </row>
    <row r="21" spans="1:10" ht="12.75" customHeight="1">
      <c r="A21" s="187" t="s">
        <v>27</v>
      </c>
      <c r="B21" s="62" t="s">
        <v>54</v>
      </c>
      <c r="C21" s="55"/>
      <c r="D21" s="55"/>
      <c r="E21" s="55">
        <v>4339</v>
      </c>
      <c r="F21" s="55">
        <v>5492</v>
      </c>
      <c r="G21" s="88" t="s">
        <v>45</v>
      </c>
      <c r="H21" s="91">
        <v>120</v>
      </c>
      <c r="I21" s="76">
        <v>35</v>
      </c>
      <c r="J21" s="73">
        <f t="shared" si="1"/>
        <v>155</v>
      </c>
    </row>
    <row r="22" spans="1:10" ht="12.75" customHeight="1">
      <c r="A22" s="189"/>
      <c r="B22" s="62" t="s">
        <v>144</v>
      </c>
      <c r="C22" s="55"/>
      <c r="D22" s="55"/>
      <c r="E22" s="55">
        <v>6112</v>
      </c>
      <c r="F22" s="55">
        <v>5179</v>
      </c>
      <c r="G22" s="88" t="s">
        <v>45</v>
      </c>
      <c r="H22" s="91">
        <v>35</v>
      </c>
      <c r="I22" s="76">
        <v>-35</v>
      </c>
      <c r="J22" s="73">
        <f t="shared" si="1"/>
        <v>0</v>
      </c>
    </row>
    <row r="23" spans="1:10" ht="12.75" customHeight="1">
      <c r="A23" s="187" t="s">
        <v>28</v>
      </c>
      <c r="B23" s="129" t="s">
        <v>59</v>
      </c>
      <c r="C23" s="62"/>
      <c r="D23" s="62"/>
      <c r="E23" s="135">
        <v>3113</v>
      </c>
      <c r="F23" s="135">
        <v>5331</v>
      </c>
      <c r="G23" s="150" t="s">
        <v>60</v>
      </c>
      <c r="H23" s="91">
        <v>370</v>
      </c>
      <c r="I23" s="76">
        <v>-5</v>
      </c>
      <c r="J23" s="73">
        <f aca="true" t="shared" si="2" ref="J23:J33">SUM(H23:I23)</f>
        <v>365</v>
      </c>
    </row>
    <row r="24" spans="1:10" ht="12.75" customHeight="1">
      <c r="A24" s="188"/>
      <c r="B24" s="129" t="s">
        <v>61</v>
      </c>
      <c r="C24" s="62"/>
      <c r="D24" s="62"/>
      <c r="E24" s="135">
        <v>3113</v>
      </c>
      <c r="F24" s="135">
        <v>5331</v>
      </c>
      <c r="G24" s="150" t="s">
        <v>62</v>
      </c>
      <c r="H24" s="91">
        <v>176</v>
      </c>
      <c r="I24" s="76">
        <v>18</v>
      </c>
      <c r="J24" s="73">
        <f t="shared" si="2"/>
        <v>194</v>
      </c>
    </row>
    <row r="25" spans="1:10" ht="12.75" customHeight="1">
      <c r="A25" s="188"/>
      <c r="B25" s="129" t="s">
        <v>63</v>
      </c>
      <c r="C25" s="62"/>
      <c r="D25" s="62"/>
      <c r="E25" s="135">
        <v>3113</v>
      </c>
      <c r="F25" s="135">
        <v>5331</v>
      </c>
      <c r="G25" s="150" t="s">
        <v>58</v>
      </c>
      <c r="H25" s="91">
        <v>999</v>
      </c>
      <c r="I25" s="76">
        <v>14</v>
      </c>
      <c r="J25" s="73">
        <f t="shared" si="2"/>
        <v>1013</v>
      </c>
    </row>
    <row r="26" spans="1:10" ht="12.75" customHeight="1">
      <c r="A26" s="188"/>
      <c r="B26" s="129" t="s">
        <v>64</v>
      </c>
      <c r="C26" s="62"/>
      <c r="D26" s="62"/>
      <c r="E26" s="135">
        <v>3113</v>
      </c>
      <c r="F26" s="135">
        <v>5331</v>
      </c>
      <c r="G26" s="150" t="s">
        <v>58</v>
      </c>
      <c r="H26" s="91">
        <v>219</v>
      </c>
      <c r="I26" s="76">
        <v>33</v>
      </c>
      <c r="J26" s="73">
        <f t="shared" si="2"/>
        <v>252</v>
      </c>
    </row>
    <row r="27" spans="1:10" ht="12.75" customHeight="1">
      <c r="A27" s="188"/>
      <c r="B27" s="129" t="s">
        <v>65</v>
      </c>
      <c r="C27" s="62"/>
      <c r="D27" s="62"/>
      <c r="E27" s="135">
        <v>3111</v>
      </c>
      <c r="F27" s="135">
        <v>5331</v>
      </c>
      <c r="G27" s="150" t="s">
        <v>66</v>
      </c>
      <c r="H27" s="91">
        <v>190</v>
      </c>
      <c r="I27" s="76">
        <v>-4</v>
      </c>
      <c r="J27" s="73">
        <f t="shared" si="2"/>
        <v>186</v>
      </c>
    </row>
    <row r="28" spans="1:10" ht="12.75" customHeight="1">
      <c r="A28" s="188"/>
      <c r="B28" s="89" t="s">
        <v>67</v>
      </c>
      <c r="C28" s="62"/>
      <c r="D28" s="62"/>
      <c r="E28" s="80">
        <v>4350</v>
      </c>
      <c r="F28" s="80">
        <v>5331</v>
      </c>
      <c r="G28" s="88" t="s">
        <v>68</v>
      </c>
      <c r="H28" s="91">
        <v>1066</v>
      </c>
      <c r="I28" s="76">
        <v>38</v>
      </c>
      <c r="J28" s="73">
        <f t="shared" si="2"/>
        <v>1104</v>
      </c>
    </row>
    <row r="29" spans="1:10" ht="12.75" customHeight="1">
      <c r="A29" s="188"/>
      <c r="B29" s="89" t="s">
        <v>69</v>
      </c>
      <c r="C29" s="62"/>
      <c r="D29" s="62"/>
      <c r="E29" s="80">
        <v>4359</v>
      </c>
      <c r="F29" s="80">
        <v>5331</v>
      </c>
      <c r="G29" s="88" t="s">
        <v>70</v>
      </c>
      <c r="H29" s="91">
        <v>32</v>
      </c>
      <c r="I29" s="76">
        <v>1</v>
      </c>
      <c r="J29" s="73">
        <f t="shared" si="2"/>
        <v>33</v>
      </c>
    </row>
    <row r="30" spans="1:10" ht="12.75" customHeight="1">
      <c r="A30" s="188"/>
      <c r="B30" s="89" t="s">
        <v>71</v>
      </c>
      <c r="C30" s="62"/>
      <c r="D30" s="62"/>
      <c r="E30" s="80">
        <v>4350</v>
      </c>
      <c r="F30" s="80">
        <v>5331</v>
      </c>
      <c r="G30" s="88" t="s">
        <v>55</v>
      </c>
      <c r="H30" s="91">
        <v>1185</v>
      </c>
      <c r="I30" s="76">
        <v>16</v>
      </c>
      <c r="J30" s="73">
        <f t="shared" si="2"/>
        <v>1201</v>
      </c>
    </row>
    <row r="31" spans="1:10" ht="12.75" customHeight="1">
      <c r="A31" s="188"/>
      <c r="B31" s="89" t="s">
        <v>72</v>
      </c>
      <c r="C31" s="62"/>
      <c r="D31" s="62"/>
      <c r="E31" s="80">
        <v>4357</v>
      </c>
      <c r="F31" s="80">
        <v>5331</v>
      </c>
      <c r="G31" s="88" t="s">
        <v>73</v>
      </c>
      <c r="H31" s="91">
        <v>521</v>
      </c>
      <c r="I31" s="76">
        <v>7</v>
      </c>
      <c r="J31" s="73">
        <f t="shared" si="2"/>
        <v>528</v>
      </c>
    </row>
    <row r="32" spans="1:10" ht="12.75" customHeight="1">
      <c r="A32" s="188"/>
      <c r="B32" s="89" t="s">
        <v>74</v>
      </c>
      <c r="C32" s="62"/>
      <c r="D32" s="62"/>
      <c r="E32" s="80">
        <v>4359</v>
      </c>
      <c r="F32" s="80">
        <v>5331</v>
      </c>
      <c r="G32" s="88" t="s">
        <v>75</v>
      </c>
      <c r="H32" s="91">
        <v>52</v>
      </c>
      <c r="I32" s="76">
        <v>1</v>
      </c>
      <c r="J32" s="73">
        <f t="shared" si="2"/>
        <v>53</v>
      </c>
    </row>
    <row r="33" spans="1:10" ht="12.75" customHeight="1">
      <c r="A33" s="189"/>
      <c r="B33" s="89" t="s">
        <v>76</v>
      </c>
      <c r="C33" s="62"/>
      <c r="D33" s="62"/>
      <c r="E33" s="80">
        <v>4356</v>
      </c>
      <c r="F33" s="80">
        <v>5331</v>
      </c>
      <c r="G33" s="88" t="s">
        <v>77</v>
      </c>
      <c r="H33" s="91">
        <v>10</v>
      </c>
      <c r="I33" s="76">
        <v>-1</v>
      </c>
      <c r="J33" s="73">
        <f t="shared" si="2"/>
        <v>9</v>
      </c>
    </row>
    <row r="34" spans="1:10" ht="12.75" customHeight="1">
      <c r="A34" s="155" t="s">
        <v>79</v>
      </c>
      <c r="B34" s="82" t="s">
        <v>78</v>
      </c>
      <c r="C34" s="61"/>
      <c r="D34" s="55"/>
      <c r="E34" s="85">
        <v>2221</v>
      </c>
      <c r="F34" s="85">
        <v>5213</v>
      </c>
      <c r="G34" s="84"/>
      <c r="H34" s="81">
        <v>15286</v>
      </c>
      <c r="I34" s="121">
        <v>420</v>
      </c>
      <c r="J34" s="73">
        <f aca="true" t="shared" si="3" ref="J34:J37">H34+I34</f>
        <v>15706</v>
      </c>
    </row>
    <row r="35" spans="1:10" ht="12.75" customHeight="1">
      <c r="A35" s="187" t="s">
        <v>80</v>
      </c>
      <c r="B35" s="129" t="s">
        <v>89</v>
      </c>
      <c r="C35" s="61"/>
      <c r="D35" s="55">
        <v>13010</v>
      </c>
      <c r="E35" s="130">
        <v>4339</v>
      </c>
      <c r="F35" s="131">
        <v>5424</v>
      </c>
      <c r="G35" s="88" t="s">
        <v>88</v>
      </c>
      <c r="H35" s="93">
        <v>6</v>
      </c>
      <c r="I35" s="76">
        <v>2</v>
      </c>
      <c r="J35" s="72">
        <f t="shared" si="3"/>
        <v>8</v>
      </c>
    </row>
    <row r="36" spans="1:10" ht="12.75" customHeight="1">
      <c r="A36" s="189"/>
      <c r="B36" s="129" t="s">
        <v>90</v>
      </c>
      <c r="C36" s="61"/>
      <c r="D36" s="55">
        <v>13010</v>
      </c>
      <c r="E36" s="130">
        <v>4339</v>
      </c>
      <c r="F36" s="131">
        <v>5499</v>
      </c>
      <c r="G36" s="88" t="s">
        <v>88</v>
      </c>
      <c r="H36" s="93">
        <v>73</v>
      </c>
      <c r="I36" s="76">
        <v>-2</v>
      </c>
      <c r="J36" s="72">
        <f t="shared" si="3"/>
        <v>71</v>
      </c>
    </row>
    <row r="37" spans="1:10" ht="12.75" customHeight="1">
      <c r="A37" s="187" t="s">
        <v>92</v>
      </c>
      <c r="B37" s="129" t="s">
        <v>143</v>
      </c>
      <c r="C37" s="61"/>
      <c r="D37" s="55">
        <v>13011</v>
      </c>
      <c r="E37" s="130">
        <v>4329</v>
      </c>
      <c r="F37" s="131">
        <v>5137</v>
      </c>
      <c r="G37" s="88" t="s">
        <v>91</v>
      </c>
      <c r="H37" s="93">
        <v>25</v>
      </c>
      <c r="I37" s="76">
        <v>-5</v>
      </c>
      <c r="J37" s="72">
        <f t="shared" si="3"/>
        <v>20</v>
      </c>
    </row>
    <row r="38" spans="1:10" ht="12.75" customHeight="1">
      <c r="A38" s="189"/>
      <c r="B38" s="129" t="s">
        <v>142</v>
      </c>
      <c r="C38" s="62"/>
      <c r="D38" s="55">
        <v>13011</v>
      </c>
      <c r="E38" s="130">
        <v>4329</v>
      </c>
      <c r="F38" s="131">
        <v>5424</v>
      </c>
      <c r="G38" s="88" t="s">
        <v>91</v>
      </c>
      <c r="H38" s="93">
        <v>23</v>
      </c>
      <c r="I38" s="76">
        <v>5</v>
      </c>
      <c r="J38" s="72">
        <f aca="true" t="shared" si="4" ref="J38:J69">SUM(H38:I38)</f>
        <v>28</v>
      </c>
    </row>
    <row r="39" spans="1:10" ht="12.75" customHeight="1">
      <c r="A39" s="187" t="s">
        <v>93</v>
      </c>
      <c r="B39" s="158" t="s">
        <v>94</v>
      </c>
      <c r="C39" s="62"/>
      <c r="D39" s="55"/>
      <c r="E39" s="135">
        <v>5212</v>
      </c>
      <c r="F39" s="135">
        <v>5137</v>
      </c>
      <c r="G39" s="88"/>
      <c r="H39" s="93">
        <v>40</v>
      </c>
      <c r="I39" s="94">
        <v>-35</v>
      </c>
      <c r="J39" s="72">
        <f t="shared" si="4"/>
        <v>5</v>
      </c>
    </row>
    <row r="40" spans="1:10" ht="12.75" customHeight="1">
      <c r="A40" s="188"/>
      <c r="B40" s="158" t="s">
        <v>95</v>
      </c>
      <c r="C40" s="62"/>
      <c r="D40" s="55"/>
      <c r="E40" s="135">
        <v>5212</v>
      </c>
      <c r="F40" s="135">
        <v>5156</v>
      </c>
      <c r="G40" s="88"/>
      <c r="H40" s="93">
        <v>15</v>
      </c>
      <c r="I40" s="94">
        <v>-5</v>
      </c>
      <c r="J40" s="72">
        <f t="shared" si="4"/>
        <v>10</v>
      </c>
    </row>
    <row r="41" spans="1:10" ht="12.75" customHeight="1">
      <c r="A41" s="188"/>
      <c r="B41" s="158" t="s">
        <v>96</v>
      </c>
      <c r="C41" s="62"/>
      <c r="D41" s="55"/>
      <c r="E41" s="135">
        <v>5279</v>
      </c>
      <c r="F41" s="135">
        <v>5162</v>
      </c>
      <c r="G41" s="88"/>
      <c r="H41" s="93">
        <v>20</v>
      </c>
      <c r="I41" s="94">
        <v>-10</v>
      </c>
      <c r="J41" s="72">
        <f t="shared" si="4"/>
        <v>10</v>
      </c>
    </row>
    <row r="42" spans="1:10" ht="12.75" customHeight="1">
      <c r="A42" s="188"/>
      <c r="B42" s="158" t="s">
        <v>101</v>
      </c>
      <c r="C42" s="62"/>
      <c r="D42" s="55"/>
      <c r="E42" s="135">
        <v>5512</v>
      </c>
      <c r="F42" s="135">
        <v>5021</v>
      </c>
      <c r="G42" s="88" t="s">
        <v>97</v>
      </c>
      <c r="H42" s="93">
        <v>75</v>
      </c>
      <c r="I42" s="94">
        <v>-10</v>
      </c>
      <c r="J42" s="72">
        <f t="shared" si="4"/>
        <v>65</v>
      </c>
    </row>
    <row r="43" spans="1:10" ht="12.75" customHeight="1">
      <c r="A43" s="188"/>
      <c r="B43" s="158" t="s">
        <v>102</v>
      </c>
      <c r="C43" s="62"/>
      <c r="D43" s="55"/>
      <c r="E43" s="135">
        <v>5512</v>
      </c>
      <c r="F43" s="135">
        <v>5132</v>
      </c>
      <c r="G43" s="88" t="s">
        <v>97</v>
      </c>
      <c r="H43" s="93">
        <v>30</v>
      </c>
      <c r="I43" s="94">
        <v>-10</v>
      </c>
      <c r="J43" s="72">
        <f t="shared" si="4"/>
        <v>20</v>
      </c>
    </row>
    <row r="44" spans="1:10" ht="12.75" customHeight="1">
      <c r="A44" s="188"/>
      <c r="B44" s="158" t="s">
        <v>103</v>
      </c>
      <c r="C44" s="62"/>
      <c r="D44" s="55"/>
      <c r="E44" s="135">
        <v>5512</v>
      </c>
      <c r="F44" s="135">
        <v>5021</v>
      </c>
      <c r="G44" s="88" t="s">
        <v>98</v>
      </c>
      <c r="H44" s="93">
        <v>43</v>
      </c>
      <c r="I44" s="94">
        <v>-5</v>
      </c>
      <c r="J44" s="72">
        <f t="shared" si="4"/>
        <v>38</v>
      </c>
    </row>
    <row r="45" spans="1:10" ht="12.75" customHeight="1">
      <c r="A45" s="188"/>
      <c r="B45" s="158" t="s">
        <v>104</v>
      </c>
      <c r="C45" s="62"/>
      <c r="D45" s="55"/>
      <c r="E45" s="135">
        <v>5512</v>
      </c>
      <c r="F45" s="135">
        <v>5039</v>
      </c>
      <c r="G45" s="88" t="s">
        <v>98</v>
      </c>
      <c r="H45" s="93">
        <v>10</v>
      </c>
      <c r="I45" s="94">
        <v>-5</v>
      </c>
      <c r="J45" s="72">
        <f t="shared" si="4"/>
        <v>5</v>
      </c>
    </row>
    <row r="46" spans="1:10" ht="12.75" customHeight="1">
      <c r="A46" s="188"/>
      <c r="B46" s="158" t="s">
        <v>105</v>
      </c>
      <c r="C46" s="62"/>
      <c r="D46" s="55"/>
      <c r="E46" s="135">
        <v>5512</v>
      </c>
      <c r="F46" s="135">
        <v>5131</v>
      </c>
      <c r="G46" s="88" t="s">
        <v>98</v>
      </c>
      <c r="H46" s="93">
        <v>5</v>
      </c>
      <c r="I46" s="94">
        <v>-2</v>
      </c>
      <c r="J46" s="72">
        <f t="shared" si="4"/>
        <v>3</v>
      </c>
    </row>
    <row r="47" spans="1:10" ht="12.75" customHeight="1">
      <c r="A47" s="188"/>
      <c r="B47" s="158" t="s">
        <v>106</v>
      </c>
      <c r="C47" s="62"/>
      <c r="D47" s="55"/>
      <c r="E47" s="135">
        <v>5512</v>
      </c>
      <c r="F47" s="135">
        <v>5132</v>
      </c>
      <c r="G47" s="88" t="s">
        <v>98</v>
      </c>
      <c r="H47" s="93">
        <v>20</v>
      </c>
      <c r="I47" s="94">
        <v>-10</v>
      </c>
      <c r="J47" s="72">
        <f t="shared" si="4"/>
        <v>10</v>
      </c>
    </row>
    <row r="48" spans="1:10" ht="12.75" customHeight="1">
      <c r="A48" s="188"/>
      <c r="B48" s="158" t="s">
        <v>107</v>
      </c>
      <c r="C48" s="62"/>
      <c r="D48" s="55"/>
      <c r="E48" s="135">
        <v>5512</v>
      </c>
      <c r="F48" s="135">
        <v>5162</v>
      </c>
      <c r="G48" s="88" t="s">
        <v>98</v>
      </c>
      <c r="H48" s="93">
        <v>15</v>
      </c>
      <c r="I48" s="94">
        <v>-3</v>
      </c>
      <c r="J48" s="72">
        <f t="shared" si="4"/>
        <v>12</v>
      </c>
    </row>
    <row r="49" spans="1:10" ht="12.75" customHeight="1">
      <c r="A49" s="188"/>
      <c r="B49" s="158" t="s">
        <v>108</v>
      </c>
      <c r="C49" s="62"/>
      <c r="D49" s="55"/>
      <c r="E49" s="135">
        <v>5512</v>
      </c>
      <c r="F49" s="135">
        <v>5173</v>
      </c>
      <c r="G49" s="88" t="s">
        <v>98</v>
      </c>
      <c r="H49" s="93">
        <v>10</v>
      </c>
      <c r="I49" s="94">
        <v>-4</v>
      </c>
      <c r="J49" s="72">
        <f t="shared" si="4"/>
        <v>6</v>
      </c>
    </row>
    <row r="50" spans="1:10" ht="12.75" customHeight="1">
      <c r="A50" s="188"/>
      <c r="B50" s="158" t="s">
        <v>100</v>
      </c>
      <c r="C50" s="62"/>
      <c r="D50" s="55"/>
      <c r="E50" s="130">
        <v>5521</v>
      </c>
      <c r="F50" s="135">
        <v>5137</v>
      </c>
      <c r="G50" s="157" t="s">
        <v>99</v>
      </c>
      <c r="H50" s="93">
        <v>20</v>
      </c>
      <c r="I50" s="94">
        <v>-10</v>
      </c>
      <c r="J50" s="72">
        <f t="shared" si="4"/>
        <v>10</v>
      </c>
    </row>
    <row r="51" spans="1:10" ht="12.75" customHeight="1">
      <c r="A51" s="188"/>
      <c r="B51" s="158" t="s">
        <v>109</v>
      </c>
      <c r="C51" s="62"/>
      <c r="D51" s="55"/>
      <c r="E51" s="130">
        <v>5212</v>
      </c>
      <c r="F51" s="135">
        <v>5154</v>
      </c>
      <c r="G51" s="157"/>
      <c r="H51" s="93">
        <v>4</v>
      </c>
      <c r="I51" s="94">
        <v>10</v>
      </c>
      <c r="J51" s="72">
        <f t="shared" si="4"/>
        <v>14</v>
      </c>
    </row>
    <row r="52" spans="1:10" ht="12.75" customHeight="1">
      <c r="A52" s="188"/>
      <c r="B52" s="158" t="s">
        <v>110</v>
      </c>
      <c r="C52" s="62"/>
      <c r="D52" s="55"/>
      <c r="E52" s="130">
        <v>5512</v>
      </c>
      <c r="F52" s="135">
        <v>5019</v>
      </c>
      <c r="G52" s="157" t="s">
        <v>97</v>
      </c>
      <c r="H52" s="93">
        <v>20</v>
      </c>
      <c r="I52" s="94">
        <v>15</v>
      </c>
      <c r="J52" s="72">
        <f t="shared" si="4"/>
        <v>35</v>
      </c>
    </row>
    <row r="53" spans="1:10" ht="12.75" customHeight="1">
      <c r="A53" s="188"/>
      <c r="B53" s="158" t="s">
        <v>111</v>
      </c>
      <c r="C53" s="62"/>
      <c r="D53" s="55"/>
      <c r="E53" s="130">
        <v>5512</v>
      </c>
      <c r="F53" s="135">
        <v>5137</v>
      </c>
      <c r="G53" s="157" t="s">
        <v>97</v>
      </c>
      <c r="H53" s="93">
        <v>141.2</v>
      </c>
      <c r="I53" s="94">
        <v>22</v>
      </c>
      <c r="J53" s="72">
        <f t="shared" si="4"/>
        <v>163.2</v>
      </c>
    </row>
    <row r="54" spans="1:10" ht="12.75" customHeight="1">
      <c r="A54" s="188"/>
      <c r="B54" s="158" t="s">
        <v>112</v>
      </c>
      <c r="C54" s="62"/>
      <c r="D54" s="55"/>
      <c r="E54" s="130">
        <v>5512</v>
      </c>
      <c r="F54" s="135">
        <v>5156</v>
      </c>
      <c r="G54" s="157" t="s">
        <v>97</v>
      </c>
      <c r="H54" s="93">
        <v>55</v>
      </c>
      <c r="I54" s="94">
        <v>8</v>
      </c>
      <c r="J54" s="72">
        <f t="shared" si="4"/>
        <v>63</v>
      </c>
    </row>
    <row r="55" spans="1:10" ht="12.75" customHeight="1">
      <c r="A55" s="188"/>
      <c r="B55" s="158" t="s">
        <v>113</v>
      </c>
      <c r="C55" s="62"/>
      <c r="D55" s="55"/>
      <c r="E55" s="130">
        <v>5512</v>
      </c>
      <c r="F55" s="135">
        <v>5137</v>
      </c>
      <c r="G55" s="157" t="s">
        <v>98</v>
      </c>
      <c r="H55" s="93">
        <v>156.2</v>
      </c>
      <c r="I55" s="94">
        <v>25</v>
      </c>
      <c r="J55" s="72">
        <f t="shared" si="4"/>
        <v>181.2</v>
      </c>
    </row>
    <row r="56" spans="1:10" ht="12.75" customHeight="1">
      <c r="A56" s="188"/>
      <c r="B56" s="158" t="s">
        <v>116</v>
      </c>
      <c r="C56" s="62"/>
      <c r="D56" s="55"/>
      <c r="E56" s="130">
        <v>5512</v>
      </c>
      <c r="F56" s="135">
        <v>5139</v>
      </c>
      <c r="G56" s="157" t="s">
        <v>98</v>
      </c>
      <c r="H56" s="93">
        <v>5</v>
      </c>
      <c r="I56" s="94">
        <v>4</v>
      </c>
      <c r="J56" s="72">
        <f t="shared" si="4"/>
        <v>9</v>
      </c>
    </row>
    <row r="57" spans="1:10" ht="12.75" customHeight="1">
      <c r="A57" s="188"/>
      <c r="B57" s="158" t="s">
        <v>115</v>
      </c>
      <c r="C57" s="62"/>
      <c r="D57" s="55"/>
      <c r="E57" s="130">
        <v>5512</v>
      </c>
      <c r="F57" s="135">
        <v>5154</v>
      </c>
      <c r="G57" s="157" t="s">
        <v>98</v>
      </c>
      <c r="H57" s="93">
        <v>23.4</v>
      </c>
      <c r="I57" s="94">
        <v>3</v>
      </c>
      <c r="J57" s="72">
        <f t="shared" si="4"/>
        <v>26.4</v>
      </c>
    </row>
    <row r="58" spans="1:10" ht="12.75" customHeight="1">
      <c r="A58" s="188"/>
      <c r="B58" s="158" t="s">
        <v>114</v>
      </c>
      <c r="C58" s="62"/>
      <c r="D58" s="55"/>
      <c r="E58" s="130">
        <v>5512</v>
      </c>
      <c r="F58" s="135">
        <v>5156</v>
      </c>
      <c r="G58" s="157" t="s">
        <v>98</v>
      </c>
      <c r="H58" s="93">
        <v>30</v>
      </c>
      <c r="I58" s="94">
        <v>7</v>
      </c>
      <c r="J58" s="72">
        <f t="shared" si="4"/>
        <v>37</v>
      </c>
    </row>
    <row r="59" spans="1:10" ht="12.75" customHeight="1">
      <c r="A59" s="188"/>
      <c r="B59" s="158" t="s">
        <v>118</v>
      </c>
      <c r="C59" s="62"/>
      <c r="D59" s="55"/>
      <c r="E59" s="130">
        <v>6171</v>
      </c>
      <c r="F59" s="135">
        <v>5169</v>
      </c>
      <c r="G59" s="157" t="s">
        <v>117</v>
      </c>
      <c r="H59" s="93">
        <v>83</v>
      </c>
      <c r="I59" s="94">
        <v>5</v>
      </c>
      <c r="J59" s="72">
        <f t="shared" si="4"/>
        <v>88</v>
      </c>
    </row>
    <row r="60" spans="1:10" ht="12.75" customHeight="1">
      <c r="A60" s="188"/>
      <c r="B60" s="158" t="s">
        <v>119</v>
      </c>
      <c r="C60" s="62"/>
      <c r="D60" s="55"/>
      <c r="E60" s="130">
        <v>5273</v>
      </c>
      <c r="F60" s="135">
        <v>5162</v>
      </c>
      <c r="G60" s="157"/>
      <c r="H60" s="93">
        <v>20</v>
      </c>
      <c r="I60" s="94">
        <v>10</v>
      </c>
      <c r="J60" s="72">
        <f t="shared" si="4"/>
        <v>30</v>
      </c>
    </row>
    <row r="61" spans="1:10" ht="12.75" customHeight="1">
      <c r="A61" s="166"/>
      <c r="B61" s="159" t="s">
        <v>169</v>
      </c>
      <c r="C61" s="64" t="s">
        <v>53</v>
      </c>
      <c r="D61" s="65"/>
      <c r="E61" s="160">
        <v>5512</v>
      </c>
      <c r="F61" s="106">
        <v>5172</v>
      </c>
      <c r="G61" s="161" t="s">
        <v>97</v>
      </c>
      <c r="H61" s="107">
        <v>0</v>
      </c>
      <c r="I61" s="108">
        <v>2.5</v>
      </c>
      <c r="J61" s="99">
        <f t="shared" si="4"/>
        <v>2.5</v>
      </c>
    </row>
    <row r="62" spans="1:10" ht="12.75" customHeight="1">
      <c r="A62" s="166"/>
      <c r="B62" s="158" t="s">
        <v>170</v>
      </c>
      <c r="C62" s="62"/>
      <c r="D62" s="55"/>
      <c r="E62" s="130">
        <v>5512</v>
      </c>
      <c r="F62" s="135">
        <v>5021</v>
      </c>
      <c r="G62" s="157" t="s">
        <v>97</v>
      </c>
      <c r="H62" s="93">
        <v>65</v>
      </c>
      <c r="I62" s="94">
        <v>-2.5</v>
      </c>
      <c r="J62" s="72">
        <f t="shared" si="4"/>
        <v>62.5</v>
      </c>
    </row>
    <row r="63" spans="1:10" ht="12.75" customHeight="1">
      <c r="A63" s="190" t="s">
        <v>120</v>
      </c>
      <c r="B63" s="159" t="s">
        <v>121</v>
      </c>
      <c r="C63" s="64" t="s">
        <v>53</v>
      </c>
      <c r="D63" s="65"/>
      <c r="E63" s="160">
        <v>2141</v>
      </c>
      <c r="F63" s="106">
        <v>5169</v>
      </c>
      <c r="G63" s="161" t="s">
        <v>122</v>
      </c>
      <c r="H63" s="107">
        <v>0</v>
      </c>
      <c r="I63" s="108">
        <v>3</v>
      </c>
      <c r="J63" s="99">
        <f t="shared" si="4"/>
        <v>3</v>
      </c>
    </row>
    <row r="64" spans="1:10" ht="12.75" customHeight="1">
      <c r="A64" s="190"/>
      <c r="B64" s="158" t="s">
        <v>123</v>
      </c>
      <c r="C64" s="62"/>
      <c r="D64" s="55"/>
      <c r="E64" s="130">
        <v>2141</v>
      </c>
      <c r="F64" s="135">
        <v>5169</v>
      </c>
      <c r="G64" s="157"/>
      <c r="H64" s="93">
        <v>50</v>
      </c>
      <c r="I64" s="94">
        <v>-3</v>
      </c>
      <c r="J64" s="72">
        <f t="shared" si="4"/>
        <v>47</v>
      </c>
    </row>
    <row r="65" spans="1:10" ht="12.75" customHeight="1">
      <c r="A65" s="156" t="s">
        <v>124</v>
      </c>
      <c r="B65" s="158" t="s">
        <v>125</v>
      </c>
      <c r="C65" s="62"/>
      <c r="D65" s="55"/>
      <c r="E65" s="135">
        <v>2212</v>
      </c>
      <c r="F65" s="135">
        <v>5171</v>
      </c>
      <c r="G65" s="157" t="s">
        <v>126</v>
      </c>
      <c r="H65" s="93">
        <v>500</v>
      </c>
      <c r="I65" s="94">
        <v>9</v>
      </c>
      <c r="J65" s="72">
        <f t="shared" si="4"/>
        <v>509</v>
      </c>
    </row>
    <row r="66" spans="1:10" ht="12.75" customHeight="1">
      <c r="A66" s="190" t="s">
        <v>155</v>
      </c>
      <c r="B66" s="158" t="s">
        <v>156</v>
      </c>
      <c r="C66" s="62"/>
      <c r="D66" s="55"/>
      <c r="E66" s="135">
        <v>4350</v>
      </c>
      <c r="F66" s="135">
        <v>5331</v>
      </c>
      <c r="G66" s="88" t="s">
        <v>68</v>
      </c>
      <c r="H66" s="93">
        <v>3950</v>
      </c>
      <c r="I66" s="94">
        <v>309</v>
      </c>
      <c r="J66" s="72">
        <f t="shared" si="4"/>
        <v>4259</v>
      </c>
    </row>
    <row r="67" spans="1:10" ht="12.75" customHeight="1">
      <c r="A67" s="190"/>
      <c r="B67" s="158" t="s">
        <v>157</v>
      </c>
      <c r="C67" s="62"/>
      <c r="D67" s="55"/>
      <c r="E67" s="135">
        <v>4359</v>
      </c>
      <c r="F67" s="135">
        <v>5331</v>
      </c>
      <c r="G67" s="88" t="s">
        <v>70</v>
      </c>
      <c r="H67" s="93">
        <v>564</v>
      </c>
      <c r="I67" s="94">
        <v>-309</v>
      </c>
      <c r="J67" s="72">
        <f t="shared" si="4"/>
        <v>255</v>
      </c>
    </row>
    <row r="68" spans="1:10" ht="12.75" customHeight="1">
      <c r="A68" s="190"/>
      <c r="B68" s="158" t="s">
        <v>158</v>
      </c>
      <c r="C68" s="62"/>
      <c r="D68" s="55"/>
      <c r="E68" s="135">
        <v>4359</v>
      </c>
      <c r="F68" s="135">
        <v>5331</v>
      </c>
      <c r="G68" s="88" t="s">
        <v>70</v>
      </c>
      <c r="H68" s="93">
        <v>255</v>
      </c>
      <c r="I68" s="94">
        <v>-101</v>
      </c>
      <c r="J68" s="72">
        <f t="shared" si="4"/>
        <v>154</v>
      </c>
    </row>
    <row r="69" spans="1:10" ht="12.75" customHeight="1">
      <c r="A69" s="190"/>
      <c r="B69" s="158" t="s">
        <v>160</v>
      </c>
      <c r="C69" s="62"/>
      <c r="D69" s="55"/>
      <c r="E69" s="135">
        <v>4351</v>
      </c>
      <c r="F69" s="135">
        <v>5331</v>
      </c>
      <c r="G69" s="88" t="s">
        <v>159</v>
      </c>
      <c r="H69" s="93">
        <v>882</v>
      </c>
      <c r="I69" s="94">
        <v>-628</v>
      </c>
      <c r="J69" s="72">
        <f t="shared" si="4"/>
        <v>254</v>
      </c>
    </row>
    <row r="70" spans="1:10" ht="12.75" customHeight="1">
      <c r="A70" s="190"/>
      <c r="B70" s="158" t="s">
        <v>161</v>
      </c>
      <c r="C70" s="62"/>
      <c r="D70" s="55"/>
      <c r="E70" s="135">
        <v>4356</v>
      </c>
      <c r="F70" s="135">
        <v>5331</v>
      </c>
      <c r="G70" s="88" t="s">
        <v>77</v>
      </c>
      <c r="H70" s="93">
        <v>531</v>
      </c>
      <c r="I70" s="94">
        <v>-146</v>
      </c>
      <c r="J70" s="72">
        <f aca="true" t="shared" si="5" ref="J70:J89">SUM(H70:I70)</f>
        <v>385</v>
      </c>
    </row>
    <row r="71" spans="1:10" ht="12.75" customHeight="1">
      <c r="A71" s="190"/>
      <c r="B71" s="158" t="s">
        <v>162</v>
      </c>
      <c r="C71" s="62"/>
      <c r="D71" s="55"/>
      <c r="E71" s="135">
        <v>4350</v>
      </c>
      <c r="F71" s="135">
        <v>5331</v>
      </c>
      <c r="G71" s="88" t="s">
        <v>55</v>
      </c>
      <c r="H71" s="93">
        <v>6585</v>
      </c>
      <c r="I71" s="94">
        <v>-853</v>
      </c>
      <c r="J71" s="72">
        <f t="shared" si="5"/>
        <v>5732</v>
      </c>
    </row>
    <row r="72" spans="1:10" ht="12.75" customHeight="1">
      <c r="A72" s="190"/>
      <c r="B72" s="158" t="s">
        <v>163</v>
      </c>
      <c r="C72" s="62"/>
      <c r="D72" s="55"/>
      <c r="E72" s="135">
        <v>4359</v>
      </c>
      <c r="F72" s="135">
        <v>5331</v>
      </c>
      <c r="G72" s="88" t="s">
        <v>75</v>
      </c>
      <c r="H72" s="93">
        <v>981</v>
      </c>
      <c r="I72" s="94">
        <v>-107</v>
      </c>
      <c r="J72" s="72">
        <f t="shared" si="5"/>
        <v>874</v>
      </c>
    </row>
    <row r="73" spans="1:11" ht="12.75" customHeight="1">
      <c r="A73" s="190"/>
      <c r="B73" s="158" t="s">
        <v>164</v>
      </c>
      <c r="C73" s="62"/>
      <c r="D73" s="55"/>
      <c r="E73" s="135">
        <v>4357</v>
      </c>
      <c r="F73" s="135">
        <v>5331</v>
      </c>
      <c r="G73" s="88" t="s">
        <v>73</v>
      </c>
      <c r="H73" s="93">
        <v>1692</v>
      </c>
      <c r="I73" s="94">
        <v>-900</v>
      </c>
      <c r="J73" s="72">
        <f t="shared" si="5"/>
        <v>792</v>
      </c>
      <c r="K73" s="67"/>
    </row>
    <row r="74" spans="1:11" ht="12.75" customHeight="1">
      <c r="A74" s="190" t="s">
        <v>168</v>
      </c>
      <c r="B74" s="158" t="s">
        <v>171</v>
      </c>
      <c r="C74" s="62"/>
      <c r="D74" s="55"/>
      <c r="E74" s="135">
        <v>3412</v>
      </c>
      <c r="F74" s="135">
        <v>5152</v>
      </c>
      <c r="G74" s="88" t="s">
        <v>172</v>
      </c>
      <c r="H74" s="91">
        <v>10</v>
      </c>
      <c r="I74" s="76">
        <v>80</v>
      </c>
      <c r="J74" s="73">
        <f t="shared" si="5"/>
        <v>90</v>
      </c>
      <c r="K74" s="67"/>
    </row>
    <row r="75" spans="1:11" ht="12.75" customHeight="1">
      <c r="A75" s="190"/>
      <c r="B75" s="158" t="s">
        <v>173</v>
      </c>
      <c r="C75" s="62"/>
      <c r="D75" s="55"/>
      <c r="E75" s="135">
        <v>3412</v>
      </c>
      <c r="F75" s="135">
        <v>5137</v>
      </c>
      <c r="G75" s="88" t="s">
        <v>172</v>
      </c>
      <c r="H75" s="91">
        <v>144.01</v>
      </c>
      <c r="I75" s="76">
        <v>-80</v>
      </c>
      <c r="J75" s="73">
        <f t="shared" si="5"/>
        <v>64.00999999999999</v>
      </c>
      <c r="K75" s="67"/>
    </row>
    <row r="76" spans="1:11" ht="12.75" customHeight="1">
      <c r="A76" s="190"/>
      <c r="B76" s="158" t="s">
        <v>174</v>
      </c>
      <c r="C76" s="62"/>
      <c r="D76" s="55"/>
      <c r="E76" s="135">
        <v>3412</v>
      </c>
      <c r="F76" s="135">
        <v>5151</v>
      </c>
      <c r="G76" s="88" t="s">
        <v>172</v>
      </c>
      <c r="H76" s="91">
        <v>500</v>
      </c>
      <c r="I76" s="76">
        <v>20</v>
      </c>
      <c r="J76" s="73">
        <f t="shared" si="5"/>
        <v>520</v>
      </c>
      <c r="K76" s="67"/>
    </row>
    <row r="77" spans="1:11" ht="12.75" customHeight="1">
      <c r="A77" s="190"/>
      <c r="B77" s="158" t="s">
        <v>175</v>
      </c>
      <c r="C77" s="62"/>
      <c r="D77" s="55"/>
      <c r="E77" s="135">
        <v>3412</v>
      </c>
      <c r="F77" s="135">
        <v>5169</v>
      </c>
      <c r="G77" s="88" t="s">
        <v>172</v>
      </c>
      <c r="H77" s="91">
        <v>1317</v>
      </c>
      <c r="I77" s="76">
        <v>-20</v>
      </c>
      <c r="J77" s="73">
        <f t="shared" si="5"/>
        <v>1297</v>
      </c>
      <c r="K77" s="67"/>
    </row>
    <row r="78" spans="1:11" ht="12.75" customHeight="1">
      <c r="A78" s="190"/>
      <c r="B78" s="158" t="s">
        <v>178</v>
      </c>
      <c r="C78" s="62"/>
      <c r="D78" s="55"/>
      <c r="E78" s="135">
        <v>3429</v>
      </c>
      <c r="F78" s="135">
        <v>5151</v>
      </c>
      <c r="G78" s="88" t="s">
        <v>176</v>
      </c>
      <c r="H78" s="91">
        <v>90</v>
      </c>
      <c r="I78" s="76">
        <v>5</v>
      </c>
      <c r="J78" s="73">
        <f t="shared" si="5"/>
        <v>95</v>
      </c>
      <c r="K78" s="67"/>
    </row>
    <row r="79" spans="1:11" ht="12.75" customHeight="1">
      <c r="A79" s="190"/>
      <c r="B79" s="158" t="s">
        <v>179</v>
      </c>
      <c r="C79" s="62"/>
      <c r="D79" s="55"/>
      <c r="E79" s="135">
        <v>3429</v>
      </c>
      <c r="F79" s="135">
        <v>5154</v>
      </c>
      <c r="G79" s="88" t="s">
        <v>176</v>
      </c>
      <c r="H79" s="91">
        <v>80</v>
      </c>
      <c r="I79" s="76">
        <v>5</v>
      </c>
      <c r="J79" s="73">
        <f t="shared" si="5"/>
        <v>85</v>
      </c>
      <c r="K79" s="67"/>
    </row>
    <row r="80" spans="1:11" ht="12.75" customHeight="1">
      <c r="A80" s="190"/>
      <c r="B80" s="158" t="s">
        <v>177</v>
      </c>
      <c r="C80" s="62"/>
      <c r="D80" s="55"/>
      <c r="E80" s="135">
        <v>3429</v>
      </c>
      <c r="F80" s="135">
        <v>5169</v>
      </c>
      <c r="G80" s="88" t="s">
        <v>176</v>
      </c>
      <c r="H80" s="91">
        <v>1114</v>
      </c>
      <c r="I80" s="76">
        <v>-10</v>
      </c>
      <c r="J80" s="73">
        <f t="shared" si="5"/>
        <v>1104</v>
      </c>
      <c r="K80" s="67"/>
    </row>
    <row r="81" spans="1:11" ht="12.75" customHeight="1">
      <c r="A81" s="190" t="s">
        <v>180</v>
      </c>
      <c r="B81" s="158" t="s">
        <v>182</v>
      </c>
      <c r="C81" s="62"/>
      <c r="D81" s="55"/>
      <c r="E81" s="135">
        <v>2223</v>
      </c>
      <c r="F81" s="135">
        <v>5171</v>
      </c>
      <c r="G81" s="88" t="s">
        <v>181</v>
      </c>
      <c r="H81" s="91">
        <v>60</v>
      </c>
      <c r="I81" s="76">
        <v>20</v>
      </c>
      <c r="J81" s="73">
        <f t="shared" si="5"/>
        <v>80</v>
      </c>
      <c r="K81" s="67"/>
    </row>
    <row r="82" spans="1:11" ht="12.75" customHeight="1">
      <c r="A82" s="190"/>
      <c r="B82" s="158" t="s">
        <v>183</v>
      </c>
      <c r="C82" s="62"/>
      <c r="D82" s="55"/>
      <c r="E82" s="135">
        <v>2223</v>
      </c>
      <c r="F82" s="135">
        <v>5019</v>
      </c>
      <c r="G82" s="88" t="s">
        <v>181</v>
      </c>
      <c r="H82" s="91">
        <v>209</v>
      </c>
      <c r="I82" s="76">
        <v>-20</v>
      </c>
      <c r="J82" s="73">
        <f t="shared" si="5"/>
        <v>189</v>
      </c>
      <c r="K82" s="67"/>
    </row>
    <row r="83" spans="1:11" ht="12.75" customHeight="1">
      <c r="A83" s="190" t="s">
        <v>184</v>
      </c>
      <c r="B83" s="158" t="s">
        <v>185</v>
      </c>
      <c r="C83" s="62"/>
      <c r="D83" s="55"/>
      <c r="E83" s="131">
        <v>5311</v>
      </c>
      <c r="F83" s="135">
        <v>5134</v>
      </c>
      <c r="G83" s="167" t="s">
        <v>186</v>
      </c>
      <c r="H83" s="93">
        <v>142</v>
      </c>
      <c r="I83" s="94">
        <v>5</v>
      </c>
      <c r="J83" s="72">
        <f t="shared" si="5"/>
        <v>147</v>
      </c>
      <c r="K83" s="67"/>
    </row>
    <row r="84" spans="1:11" ht="12.75" customHeight="1">
      <c r="A84" s="190"/>
      <c r="B84" s="158" t="s">
        <v>191</v>
      </c>
      <c r="C84" s="62"/>
      <c r="D84" s="55"/>
      <c r="E84" s="131">
        <v>5311</v>
      </c>
      <c r="F84" s="135">
        <v>5136</v>
      </c>
      <c r="G84" s="167" t="s">
        <v>186</v>
      </c>
      <c r="H84" s="93">
        <v>4</v>
      </c>
      <c r="I84" s="94">
        <v>-4</v>
      </c>
      <c r="J84" s="72">
        <f t="shared" si="5"/>
        <v>0</v>
      </c>
      <c r="K84" s="67"/>
    </row>
    <row r="85" spans="1:11" ht="12.75" customHeight="1">
      <c r="A85" s="190"/>
      <c r="B85" s="158" t="s">
        <v>190</v>
      </c>
      <c r="C85" s="62"/>
      <c r="D85" s="55"/>
      <c r="E85" s="131">
        <v>5311</v>
      </c>
      <c r="F85" s="135">
        <v>5137</v>
      </c>
      <c r="G85" s="167" t="s">
        <v>186</v>
      </c>
      <c r="H85" s="93">
        <v>96</v>
      </c>
      <c r="I85" s="94">
        <v>-1</v>
      </c>
      <c r="J85" s="72">
        <f t="shared" si="5"/>
        <v>95</v>
      </c>
      <c r="K85" s="67"/>
    </row>
    <row r="86" spans="1:11" ht="12.75" customHeight="1">
      <c r="A86" s="190"/>
      <c r="B86" s="158" t="s">
        <v>192</v>
      </c>
      <c r="C86" s="62"/>
      <c r="D86" s="55"/>
      <c r="E86" s="131">
        <v>5311</v>
      </c>
      <c r="F86" s="135">
        <v>5162</v>
      </c>
      <c r="G86" s="167" t="s">
        <v>186</v>
      </c>
      <c r="H86" s="93">
        <v>68</v>
      </c>
      <c r="I86" s="94">
        <v>9</v>
      </c>
      <c r="J86" s="72">
        <f t="shared" si="5"/>
        <v>77</v>
      </c>
      <c r="K86" s="67"/>
    </row>
    <row r="87" spans="1:11" ht="12.75" customHeight="1">
      <c r="A87" s="190"/>
      <c r="B87" s="158" t="s">
        <v>193</v>
      </c>
      <c r="C87" s="62"/>
      <c r="D87" s="55"/>
      <c r="E87" s="131">
        <v>5311</v>
      </c>
      <c r="F87" s="135">
        <v>5137</v>
      </c>
      <c r="G87" s="167" t="s">
        <v>186</v>
      </c>
      <c r="H87" s="93">
        <v>95</v>
      </c>
      <c r="I87" s="94">
        <v>-9</v>
      </c>
      <c r="J87" s="72">
        <f t="shared" si="5"/>
        <v>86</v>
      </c>
      <c r="K87" s="67"/>
    </row>
    <row r="88" spans="1:11" ht="12.75" customHeight="1">
      <c r="A88" s="190"/>
      <c r="B88" s="158" t="s">
        <v>194</v>
      </c>
      <c r="C88" s="62"/>
      <c r="D88" s="55"/>
      <c r="E88" s="131">
        <v>5311</v>
      </c>
      <c r="F88" s="135">
        <v>5173</v>
      </c>
      <c r="G88" s="167" t="s">
        <v>186</v>
      </c>
      <c r="H88" s="93">
        <v>35</v>
      </c>
      <c r="I88" s="94">
        <v>3</v>
      </c>
      <c r="J88" s="72">
        <f t="shared" si="5"/>
        <v>38</v>
      </c>
      <c r="K88" s="67"/>
    </row>
    <row r="89" spans="1:11" ht="12.75" customHeight="1">
      <c r="A89" s="190"/>
      <c r="B89" s="158" t="s">
        <v>195</v>
      </c>
      <c r="C89" s="62"/>
      <c r="D89" s="55"/>
      <c r="E89" s="131">
        <v>5311</v>
      </c>
      <c r="F89" s="135">
        <v>5137</v>
      </c>
      <c r="G89" s="167" t="s">
        <v>186</v>
      </c>
      <c r="H89" s="93">
        <v>86</v>
      </c>
      <c r="I89" s="94">
        <v>-3</v>
      </c>
      <c r="J89" s="72">
        <f t="shared" si="5"/>
        <v>83</v>
      </c>
      <c r="K89" s="67"/>
    </row>
    <row r="90" spans="1:10" ht="12.75" customHeight="1">
      <c r="A90" s="8"/>
      <c r="B90" s="9"/>
      <c r="C90" s="6"/>
      <c r="D90" s="6"/>
      <c r="E90" s="184" t="s">
        <v>35</v>
      </c>
      <c r="F90" s="185"/>
      <c r="G90" s="186"/>
      <c r="H90" s="10">
        <f>SUM(H17:H89)</f>
        <v>97034.82999999997</v>
      </c>
      <c r="I90" s="23">
        <f>SUM(I17:I89)</f>
        <v>-2188</v>
      </c>
      <c r="J90" s="10">
        <f>SUM(J17:J89)</f>
        <v>94846.82999999997</v>
      </c>
    </row>
    <row r="91" spans="1:11" ht="12.75" customHeight="1">
      <c r="A91" s="66" t="s">
        <v>29</v>
      </c>
      <c r="B91" s="9"/>
      <c r="C91" s="6"/>
      <c r="D91" s="6"/>
      <c r="E91" s="12"/>
      <c r="F91" s="9"/>
      <c r="G91" s="9"/>
      <c r="H91" s="11"/>
      <c r="I91" s="11"/>
      <c r="J91" s="63"/>
      <c r="K91" s="9"/>
    </row>
    <row r="92" spans="1:11" s="7" customFormat="1" ht="12.75" customHeight="1">
      <c r="A92" s="187" t="s">
        <v>7</v>
      </c>
      <c r="B92" s="95" t="s">
        <v>127</v>
      </c>
      <c r="C92" s="83"/>
      <c r="D92" s="85"/>
      <c r="E92" s="85">
        <v>3745</v>
      </c>
      <c r="F92" s="85">
        <v>6121</v>
      </c>
      <c r="G92" s="84" t="s">
        <v>128</v>
      </c>
      <c r="H92" s="73">
        <v>2266</v>
      </c>
      <c r="I92" s="76">
        <v>-9</v>
      </c>
      <c r="J92" s="73">
        <f aca="true" t="shared" si="6" ref="J92:J93">H92+I92</f>
        <v>2257</v>
      </c>
      <c r="K92" s="96"/>
    </row>
    <row r="93" spans="1:11" s="7" customFormat="1" ht="12.75" customHeight="1">
      <c r="A93" s="188"/>
      <c r="B93" s="95" t="s">
        <v>129</v>
      </c>
      <c r="C93" s="83"/>
      <c r="D93" s="85"/>
      <c r="E93" s="85">
        <v>3639</v>
      </c>
      <c r="F93" s="110">
        <v>6122</v>
      </c>
      <c r="G93" s="84" t="s">
        <v>130</v>
      </c>
      <c r="H93" s="72">
        <v>783</v>
      </c>
      <c r="I93" s="111">
        <v>145</v>
      </c>
      <c r="J93" s="73">
        <f t="shared" si="6"/>
        <v>928</v>
      </c>
      <c r="K93" s="96"/>
    </row>
    <row r="94" spans="1:11" s="7" customFormat="1" ht="12.75" customHeight="1">
      <c r="A94" s="188"/>
      <c r="B94" s="138" t="s">
        <v>131</v>
      </c>
      <c r="C94" s="61"/>
      <c r="D94" s="55"/>
      <c r="E94" s="80">
        <v>3745</v>
      </c>
      <c r="F94" s="92">
        <v>6121</v>
      </c>
      <c r="G94" s="141" t="s">
        <v>128</v>
      </c>
      <c r="H94" s="142">
        <v>2257</v>
      </c>
      <c r="I94" s="143">
        <v>-145</v>
      </c>
      <c r="J94" s="145">
        <f aca="true" t="shared" si="7" ref="J94:J100">SUM(H94:I94)</f>
        <v>2112</v>
      </c>
      <c r="K94" s="96"/>
    </row>
    <row r="95" spans="1:11" s="7" customFormat="1" ht="12.75" customHeight="1">
      <c r="A95" s="188"/>
      <c r="B95" s="138" t="s">
        <v>133</v>
      </c>
      <c r="C95" s="61"/>
      <c r="D95" s="55"/>
      <c r="E95" s="135">
        <v>2212</v>
      </c>
      <c r="F95" s="131">
        <v>6121</v>
      </c>
      <c r="G95" s="139" t="s">
        <v>132</v>
      </c>
      <c r="H95" s="140">
        <v>0</v>
      </c>
      <c r="I95" s="137">
        <v>43</v>
      </c>
      <c r="J95" s="136">
        <f t="shared" si="7"/>
        <v>43</v>
      </c>
      <c r="K95" s="96"/>
    </row>
    <row r="96" spans="1:11" s="7" customFormat="1" ht="12.75" customHeight="1">
      <c r="A96" s="188"/>
      <c r="B96" s="138" t="s">
        <v>134</v>
      </c>
      <c r="C96" s="61"/>
      <c r="D96" s="55"/>
      <c r="E96" s="135">
        <v>3745</v>
      </c>
      <c r="F96" s="131">
        <v>6121</v>
      </c>
      <c r="G96" s="139" t="s">
        <v>128</v>
      </c>
      <c r="H96" s="140">
        <v>2112</v>
      </c>
      <c r="I96" s="137">
        <v>-43</v>
      </c>
      <c r="J96" s="136">
        <f t="shared" si="7"/>
        <v>2069</v>
      </c>
      <c r="K96" s="96"/>
    </row>
    <row r="97" spans="1:11" s="7" customFormat="1" ht="12.75" customHeight="1">
      <c r="A97" s="188"/>
      <c r="B97" s="138" t="s">
        <v>137</v>
      </c>
      <c r="C97" s="61"/>
      <c r="D97" s="55"/>
      <c r="E97" s="135">
        <v>3639</v>
      </c>
      <c r="F97" s="131">
        <v>6121</v>
      </c>
      <c r="G97" s="139" t="s">
        <v>135</v>
      </c>
      <c r="H97" s="140">
        <v>4122.82</v>
      </c>
      <c r="I97" s="137">
        <v>267</v>
      </c>
      <c r="J97" s="136">
        <f t="shared" si="7"/>
        <v>4389.82</v>
      </c>
      <c r="K97" s="96"/>
    </row>
    <row r="98" spans="1:11" s="7" customFormat="1" ht="12.75" customHeight="1">
      <c r="A98" s="188"/>
      <c r="B98" s="138" t="s">
        <v>138</v>
      </c>
      <c r="C98" s="61"/>
      <c r="D98" s="55"/>
      <c r="E98" s="135">
        <v>2212</v>
      </c>
      <c r="F98" s="131">
        <v>6121</v>
      </c>
      <c r="G98" s="139" t="s">
        <v>136</v>
      </c>
      <c r="H98" s="140">
        <v>786</v>
      </c>
      <c r="I98" s="137">
        <v>-267</v>
      </c>
      <c r="J98" s="136">
        <f t="shared" si="7"/>
        <v>519</v>
      </c>
      <c r="K98" s="96"/>
    </row>
    <row r="99" spans="1:11" s="7" customFormat="1" ht="12.75" customHeight="1">
      <c r="A99" s="188"/>
      <c r="B99" s="138" t="s">
        <v>139</v>
      </c>
      <c r="C99" s="61"/>
      <c r="D99" s="55"/>
      <c r="E99" s="135">
        <v>2219</v>
      </c>
      <c r="F99" s="131">
        <v>6121</v>
      </c>
      <c r="G99" s="139" t="s">
        <v>140</v>
      </c>
      <c r="H99" s="140">
        <v>100</v>
      </c>
      <c r="I99" s="137">
        <v>15</v>
      </c>
      <c r="J99" s="136">
        <f t="shared" si="7"/>
        <v>115</v>
      </c>
      <c r="K99" s="96"/>
    </row>
    <row r="100" spans="1:11" s="7" customFormat="1" ht="12.75" customHeight="1">
      <c r="A100" s="189"/>
      <c r="B100" s="138" t="s">
        <v>167</v>
      </c>
      <c r="C100" s="61"/>
      <c r="D100" s="55"/>
      <c r="E100" s="80">
        <v>3745</v>
      </c>
      <c r="F100" s="92">
        <v>6121</v>
      </c>
      <c r="G100" s="141" t="s">
        <v>128</v>
      </c>
      <c r="H100" s="142">
        <v>2069</v>
      </c>
      <c r="I100" s="143">
        <v>-15</v>
      </c>
      <c r="J100" s="144">
        <f t="shared" si="7"/>
        <v>2054</v>
      </c>
      <c r="K100" s="96"/>
    </row>
    <row r="101" spans="1:11" s="7" customFormat="1" ht="12.75" customHeight="1">
      <c r="A101" s="191" t="s">
        <v>10</v>
      </c>
      <c r="B101" s="112" t="s">
        <v>145</v>
      </c>
      <c r="C101" s="82"/>
      <c r="D101" s="85"/>
      <c r="E101" s="80">
        <v>3113</v>
      </c>
      <c r="F101" s="80">
        <v>6122</v>
      </c>
      <c r="G101" s="88" t="s">
        <v>60</v>
      </c>
      <c r="H101" s="91">
        <v>0</v>
      </c>
      <c r="I101" s="76">
        <v>80</v>
      </c>
      <c r="J101" s="73">
        <f>H101+I101</f>
        <v>80</v>
      </c>
      <c r="K101" s="96"/>
    </row>
    <row r="102" spans="1:11" s="7" customFormat="1" ht="12.75" customHeight="1">
      <c r="A102" s="191"/>
      <c r="B102" s="112" t="s">
        <v>166</v>
      </c>
      <c r="C102" s="82"/>
      <c r="D102" s="85"/>
      <c r="E102" s="80">
        <v>3639</v>
      </c>
      <c r="F102" s="80">
        <v>6121</v>
      </c>
      <c r="G102" s="88" t="s">
        <v>141</v>
      </c>
      <c r="H102" s="91">
        <v>324.73</v>
      </c>
      <c r="I102" s="76">
        <v>-80</v>
      </c>
      <c r="J102" s="73">
        <f>H102+I102</f>
        <v>244.73000000000002</v>
      </c>
      <c r="K102" s="96"/>
    </row>
    <row r="103" spans="1:11" s="7" customFormat="1" ht="12.75" customHeight="1">
      <c r="A103" s="180" t="s">
        <v>27</v>
      </c>
      <c r="B103" s="112" t="s">
        <v>147</v>
      </c>
      <c r="C103" s="82"/>
      <c r="D103" s="85"/>
      <c r="E103" s="80">
        <v>3611</v>
      </c>
      <c r="F103" s="80">
        <v>6121</v>
      </c>
      <c r="G103" s="88" t="s">
        <v>148</v>
      </c>
      <c r="H103" s="163">
        <v>0</v>
      </c>
      <c r="I103" s="111">
        <v>180.1</v>
      </c>
      <c r="J103" s="73">
        <f aca="true" t="shared" si="8" ref="J103:J108">H103+I103</f>
        <v>180.1</v>
      </c>
      <c r="K103" s="96"/>
    </row>
    <row r="104" spans="1:11" s="7" customFormat="1" ht="12.75" customHeight="1">
      <c r="A104" s="181"/>
      <c r="B104" s="112" t="s">
        <v>149</v>
      </c>
      <c r="C104" s="82"/>
      <c r="D104" s="85"/>
      <c r="E104" s="80">
        <v>3111</v>
      </c>
      <c r="F104" s="80">
        <v>6121</v>
      </c>
      <c r="G104" s="88" t="s">
        <v>150</v>
      </c>
      <c r="H104" s="163">
        <v>9725.8</v>
      </c>
      <c r="I104" s="111">
        <v>42.5</v>
      </c>
      <c r="J104" s="73">
        <f t="shared" si="8"/>
        <v>9768.3</v>
      </c>
      <c r="K104" s="96"/>
    </row>
    <row r="105" spans="1:11" s="7" customFormat="1" ht="12.75" customHeight="1">
      <c r="A105" s="181"/>
      <c r="B105" s="112" t="s">
        <v>152</v>
      </c>
      <c r="C105" s="82"/>
      <c r="D105" s="85"/>
      <c r="E105" s="80">
        <v>2221</v>
      </c>
      <c r="F105" s="80">
        <v>6121</v>
      </c>
      <c r="G105" s="88" t="s">
        <v>151</v>
      </c>
      <c r="H105" s="163">
        <v>454.19</v>
      </c>
      <c r="I105" s="111">
        <v>295</v>
      </c>
      <c r="J105" s="164">
        <f t="shared" si="8"/>
        <v>749.19</v>
      </c>
      <c r="K105" s="96"/>
    </row>
    <row r="106" spans="1:11" s="7" customFormat="1" ht="12.75" customHeight="1">
      <c r="A106" s="181"/>
      <c r="B106" s="112" t="s">
        <v>153</v>
      </c>
      <c r="C106" s="82"/>
      <c r="D106" s="85"/>
      <c r="E106" s="80">
        <v>2212</v>
      </c>
      <c r="F106" s="80">
        <v>6121</v>
      </c>
      <c r="G106" s="88" t="s">
        <v>154</v>
      </c>
      <c r="H106" s="163">
        <v>42.61</v>
      </c>
      <c r="I106" s="111">
        <v>1100</v>
      </c>
      <c r="J106" s="164">
        <f t="shared" si="8"/>
        <v>1142.61</v>
      </c>
      <c r="K106" s="165"/>
    </row>
    <row r="107" spans="1:11" s="7" customFormat="1" ht="12.75" customHeight="1">
      <c r="A107" s="182"/>
      <c r="B107" s="112" t="s">
        <v>196</v>
      </c>
      <c r="C107" s="82"/>
      <c r="D107" s="85"/>
      <c r="E107" s="80">
        <v>3412</v>
      </c>
      <c r="F107" s="80">
        <v>6121</v>
      </c>
      <c r="G107" s="88" t="s">
        <v>197</v>
      </c>
      <c r="H107" s="163">
        <v>70</v>
      </c>
      <c r="I107" s="111">
        <v>150</v>
      </c>
      <c r="J107" s="164">
        <f t="shared" si="8"/>
        <v>220</v>
      </c>
      <c r="K107" s="165"/>
    </row>
    <row r="108" spans="1:11" s="7" customFormat="1" ht="12.75" customHeight="1">
      <c r="A108" s="162" t="s">
        <v>28</v>
      </c>
      <c r="B108" s="112" t="s">
        <v>165</v>
      </c>
      <c r="C108" s="82"/>
      <c r="D108" s="85"/>
      <c r="E108" s="80">
        <v>3639</v>
      </c>
      <c r="F108" s="80">
        <v>6121</v>
      </c>
      <c r="G108" s="88" t="s">
        <v>141</v>
      </c>
      <c r="H108" s="163">
        <v>244.73</v>
      </c>
      <c r="I108" s="111">
        <v>967.4</v>
      </c>
      <c r="J108" s="164">
        <f t="shared" si="8"/>
        <v>1212.1299999999999</v>
      </c>
      <c r="K108" s="96"/>
    </row>
    <row r="109" spans="1:10" ht="12.75" customHeight="1">
      <c r="A109" s="16"/>
      <c r="B109" s="13"/>
      <c r="C109" s="16"/>
      <c r="D109" s="16"/>
      <c r="E109" s="183" t="s">
        <v>21</v>
      </c>
      <c r="F109" s="183"/>
      <c r="G109" s="183"/>
      <c r="H109" s="15">
        <f>SUM(H92:H108)</f>
        <v>25357.879999999997</v>
      </c>
      <c r="I109" s="21">
        <f>SUM(I92:I108)</f>
        <v>2726</v>
      </c>
      <c r="J109" s="15">
        <f>SUM(J92:J108)</f>
        <v>28083.879999999997</v>
      </c>
    </row>
    <row r="110" spans="1:10" ht="12.75" customHeight="1">
      <c r="A110" s="16"/>
      <c r="B110" s="13"/>
      <c r="C110" s="16"/>
      <c r="D110" s="16"/>
      <c r="E110" s="14"/>
      <c r="F110" s="14"/>
      <c r="G110" s="124"/>
      <c r="H110" s="118"/>
      <c r="I110" s="119"/>
      <c r="J110" s="125"/>
    </row>
    <row r="111" spans="2:10" ht="12.75" customHeight="1">
      <c r="B111" s="22" t="s">
        <v>198</v>
      </c>
      <c r="C111" s="6"/>
      <c r="D111" s="6"/>
      <c r="E111" s="46" t="s">
        <v>8</v>
      </c>
      <c r="F111" s="51"/>
      <c r="G111" s="44"/>
      <c r="H111" s="20"/>
      <c r="I111" s="20">
        <f>I12</f>
        <v>533.4</v>
      </c>
      <c r="J111" s="20"/>
    </row>
    <row r="112" spans="2:10" ht="12.75" customHeight="1">
      <c r="B112" s="9"/>
      <c r="C112" s="6"/>
      <c r="D112" s="6"/>
      <c r="E112" s="38" t="s">
        <v>15</v>
      </c>
      <c r="F112" s="50"/>
      <c r="G112" s="47"/>
      <c r="H112" s="20"/>
      <c r="I112" s="20">
        <f>I90+I13</f>
        <v>-2192.6</v>
      </c>
      <c r="J112" s="62"/>
    </row>
    <row r="113" spans="2:10" ht="12.75" customHeight="1">
      <c r="B113" s="9"/>
      <c r="C113" s="6"/>
      <c r="D113" s="6"/>
      <c r="E113" s="8" t="s">
        <v>13</v>
      </c>
      <c r="F113" s="9"/>
      <c r="G113" s="45"/>
      <c r="H113" s="40"/>
      <c r="I113" s="20">
        <f>I109+I14</f>
        <v>2726</v>
      </c>
      <c r="J113" s="19"/>
    </row>
    <row r="114" spans="2:10" ht="12.75" customHeight="1">
      <c r="B114" s="9"/>
      <c r="C114" s="6"/>
      <c r="D114" s="6"/>
      <c r="E114" s="38" t="s">
        <v>22</v>
      </c>
      <c r="F114" s="50"/>
      <c r="G114" s="47"/>
      <c r="H114" s="40"/>
      <c r="I114" s="20">
        <f>I112+I113</f>
        <v>533.4000000000001</v>
      </c>
      <c r="J114" s="19"/>
    </row>
    <row r="115" spans="2:10" ht="12.75" customHeight="1">
      <c r="B115" s="9"/>
      <c r="C115" s="6"/>
      <c r="D115" s="6"/>
      <c r="E115" s="48" t="s">
        <v>14</v>
      </c>
      <c r="F115" s="9"/>
      <c r="G115" s="45"/>
      <c r="H115" s="41"/>
      <c r="I115" s="20">
        <f>I111-I114</f>
        <v>0</v>
      </c>
      <c r="J115" s="19"/>
    </row>
    <row r="116" spans="2:10" ht="12.75" customHeight="1">
      <c r="B116" s="9"/>
      <c r="C116" s="6"/>
      <c r="D116" s="6"/>
      <c r="E116" s="39" t="s">
        <v>30</v>
      </c>
      <c r="F116" s="50"/>
      <c r="G116" s="47"/>
      <c r="H116" s="41"/>
      <c r="I116" s="20"/>
      <c r="J116" s="19"/>
    </row>
    <row r="117" spans="5:10" ht="12.75" customHeight="1">
      <c r="E117" s="69" t="s">
        <v>34</v>
      </c>
      <c r="G117" s="9"/>
      <c r="H117" s="37">
        <v>43439</v>
      </c>
      <c r="J117" s="37">
        <v>43453</v>
      </c>
    </row>
    <row r="118" spans="2:10" ht="12.75" customHeight="1">
      <c r="B118" s="22" t="s">
        <v>199</v>
      </c>
      <c r="C118" s="6"/>
      <c r="D118" s="6"/>
      <c r="E118" s="49" t="s">
        <v>12</v>
      </c>
      <c r="F118" s="51"/>
      <c r="G118" s="44"/>
      <c r="H118" s="42">
        <v>414762.64</v>
      </c>
      <c r="I118" s="20">
        <f>I111</f>
        <v>533.4</v>
      </c>
      <c r="J118" s="20">
        <f>H118+I118</f>
        <v>415296.04000000004</v>
      </c>
    </row>
    <row r="119" spans="2:10" ht="12.75" customHeight="1">
      <c r="B119" s="9"/>
      <c r="C119" s="6"/>
      <c r="D119" s="6"/>
      <c r="E119" s="38" t="s">
        <v>15</v>
      </c>
      <c r="F119" s="50"/>
      <c r="G119" s="47"/>
      <c r="H119" s="43">
        <v>356875.52</v>
      </c>
      <c r="I119" s="20">
        <f>I90+I13</f>
        <v>-2192.6</v>
      </c>
      <c r="J119" s="19">
        <f>H119+I119</f>
        <v>354682.92000000004</v>
      </c>
    </row>
    <row r="120" spans="2:10" ht="12.75" customHeight="1">
      <c r="B120" s="9"/>
      <c r="C120" s="6"/>
      <c r="D120" s="6"/>
      <c r="E120" s="8" t="s">
        <v>13</v>
      </c>
      <c r="F120" s="9"/>
      <c r="G120" s="45"/>
      <c r="H120" s="43">
        <v>126817.16</v>
      </c>
      <c r="I120" s="20">
        <f>I109+I14</f>
        <v>2726</v>
      </c>
      <c r="J120" s="19">
        <f>H120+I120</f>
        <v>129543.16</v>
      </c>
    </row>
    <row r="121" spans="2:10" ht="12.75" customHeight="1">
      <c r="B121" s="37" t="s">
        <v>200</v>
      </c>
      <c r="E121" s="39" t="s">
        <v>23</v>
      </c>
      <c r="F121" s="50"/>
      <c r="G121" s="47"/>
      <c r="H121" s="20">
        <f>SUM(H119:H120)</f>
        <v>483692.68000000005</v>
      </c>
      <c r="I121" s="20">
        <f>SUM(I119:I120)</f>
        <v>533.4000000000001</v>
      </c>
      <c r="J121" s="20">
        <f>SUM(J119:J120)</f>
        <v>484226.0800000001</v>
      </c>
    </row>
    <row r="122" spans="5:10" ht="12.75" customHeight="1">
      <c r="E122" s="8" t="s">
        <v>16</v>
      </c>
      <c r="F122" s="9"/>
      <c r="G122" s="45"/>
      <c r="H122" s="19">
        <f>H118-H121</f>
        <v>-68930.04000000004</v>
      </c>
      <c r="I122" s="20">
        <f>I118-I121</f>
        <v>0</v>
      </c>
      <c r="J122" s="19">
        <f>J118-J121</f>
        <v>-68930.04000000004</v>
      </c>
    </row>
    <row r="123" spans="5:10" ht="12.75" customHeight="1">
      <c r="E123" s="39" t="s">
        <v>24</v>
      </c>
      <c r="F123" s="50"/>
      <c r="G123" s="47"/>
      <c r="H123" s="52">
        <v>68930.04</v>
      </c>
      <c r="I123" s="20">
        <f>I116</f>
        <v>0</v>
      </c>
      <c r="J123" s="20">
        <f>H123+I123</f>
        <v>68930.04</v>
      </c>
    </row>
    <row r="124" ht="12.75" customHeight="1"/>
    <row r="125" ht="11.25" customHeight="1"/>
    <row r="126" ht="11.25" customHeight="1"/>
    <row r="127" ht="11.25" customHeight="1"/>
    <row r="128" ht="11.25" customHeight="1"/>
    <row r="129" ht="11.25" customHeight="1"/>
    <row r="130" ht="11.25" customHeight="1"/>
    <row r="131" ht="11.25" customHeight="1"/>
    <row r="132" ht="11.25" customHeight="1"/>
    <row r="133" ht="11.25" customHeight="1"/>
    <row r="134" ht="11.25" customHeight="1"/>
    <row r="135" ht="11.25" customHeight="1"/>
    <row r="136" ht="11.25" customHeight="1"/>
    <row r="137" ht="11.25" customHeight="1"/>
    <row r="138" ht="11.25" customHeight="1"/>
    <row r="139" ht="11.25" customHeight="1"/>
    <row r="140" ht="11.25" customHeight="1"/>
    <row r="141" ht="11.25" customHeight="1"/>
    <row r="142" ht="11.25" customHeight="1"/>
    <row r="143" ht="11.25" customHeight="1"/>
    <row r="144" ht="11.25" customHeight="1"/>
    <row r="145" ht="11.25" customHeight="1"/>
    <row r="146" ht="11.25" customHeight="1"/>
    <row r="147" ht="11.25" customHeight="1"/>
    <row r="148" ht="11.25" customHeight="1"/>
    <row r="149" ht="11.25" customHeight="1"/>
    <row r="150" ht="11.25" customHeight="1"/>
    <row r="151" ht="11.25" customHeight="1"/>
    <row r="152" ht="11.25" customHeight="1"/>
    <row r="153" ht="11.25" customHeight="1"/>
    <row r="154" ht="11.25" customHeight="1"/>
    <row r="155" ht="11.25" customHeight="1"/>
    <row r="156" ht="11.25" customHeight="1"/>
    <row r="157" ht="11.25" customHeight="1"/>
    <row r="158" ht="11.25" customHeight="1"/>
    <row r="159" ht="11.25" customHeight="1"/>
    <row r="160" ht="11.25" customHeight="1"/>
    <row r="161" ht="11.25" customHeight="1"/>
    <row r="162" ht="11.25" customHeight="1"/>
    <row r="163" ht="11.25" customHeight="1"/>
    <row r="164" ht="11.25" customHeight="1"/>
    <row r="165" ht="11.25" customHeight="1"/>
    <row r="166" ht="11.25" customHeight="1"/>
    <row r="167" ht="11.25" customHeight="1"/>
    <row r="168" ht="11.25" customHeight="1"/>
    <row r="169" ht="11.25" customHeight="1"/>
    <row r="170" ht="11.25" customHeight="1"/>
    <row r="171" ht="11.25" customHeight="1"/>
    <row r="172" ht="11.25" customHeight="1"/>
    <row r="173" ht="11.25" customHeight="1"/>
    <row r="174" ht="11.25" customHeight="1"/>
    <row r="175" ht="11.25" customHeight="1"/>
    <row r="176" ht="11.25" customHeight="1"/>
    <row r="177" ht="11.25" customHeight="1"/>
    <row r="178" ht="11.25" customHeight="1"/>
    <row r="179" ht="11.25" customHeight="1"/>
    <row r="180" ht="11.25" customHeight="1"/>
    <row r="181" ht="11.25" customHeight="1"/>
    <row r="182" ht="11.25" customHeight="1"/>
    <row r="183" ht="11.25" customHeight="1"/>
    <row r="184" ht="11.25" customHeight="1"/>
    <row r="185" ht="11.25" customHeight="1"/>
    <row r="186" ht="11.25" customHeight="1"/>
    <row r="187" ht="11.25" customHeight="1"/>
    <row r="188" ht="11.25" customHeight="1"/>
    <row r="189" ht="11.25" customHeight="1"/>
    <row r="190" ht="11.25" customHeight="1"/>
    <row r="191" ht="11.25" customHeight="1"/>
    <row r="192" ht="11.25" customHeight="1"/>
    <row r="193" ht="11.25" customHeight="1"/>
    <row r="194" ht="11.25" customHeight="1"/>
    <row r="195" ht="11.25" customHeight="1"/>
    <row r="196" ht="11.25" customHeight="1"/>
    <row r="197" ht="11.25" customHeight="1"/>
    <row r="198" ht="11.25" customHeight="1"/>
    <row r="199" ht="11.25" customHeight="1"/>
    <row r="200" ht="11.25" customHeight="1"/>
    <row r="201" ht="11.25" customHeight="1"/>
    <row r="202" ht="11.25" customHeight="1"/>
    <row r="203" ht="11.25" customHeight="1"/>
    <row r="204" ht="11.25" customHeight="1"/>
    <row r="205" ht="11.25" customHeight="1"/>
    <row r="206" ht="11.25" customHeight="1"/>
    <row r="207" ht="11.25" customHeight="1"/>
    <row r="208" ht="11.25" customHeight="1"/>
    <row r="209" ht="11.25" customHeight="1"/>
    <row r="210" ht="11.25" customHeight="1"/>
    <row r="211" ht="11.25" customHeight="1"/>
    <row r="212" ht="11.25" customHeight="1"/>
  </sheetData>
  <mergeCells count="27">
    <mergeCell ref="A17:A18"/>
    <mergeCell ref="B2:B3"/>
    <mergeCell ref="G2:G3"/>
    <mergeCell ref="E2:E3"/>
    <mergeCell ref="A5:A6"/>
    <mergeCell ref="A10:A11"/>
    <mergeCell ref="E12:G12"/>
    <mergeCell ref="E13:G13"/>
    <mergeCell ref="F2:F3"/>
    <mergeCell ref="E14:G14"/>
    <mergeCell ref="E15:G15"/>
    <mergeCell ref="A103:A107"/>
    <mergeCell ref="E109:G109"/>
    <mergeCell ref="E90:G90"/>
    <mergeCell ref="A19:A20"/>
    <mergeCell ref="A23:A33"/>
    <mergeCell ref="A21:A22"/>
    <mergeCell ref="A35:A36"/>
    <mergeCell ref="A37:A38"/>
    <mergeCell ref="A63:A64"/>
    <mergeCell ref="A39:A60"/>
    <mergeCell ref="A92:A100"/>
    <mergeCell ref="A101:A102"/>
    <mergeCell ref="A66:A73"/>
    <mergeCell ref="A74:A80"/>
    <mergeCell ref="A81:A82"/>
    <mergeCell ref="A83:A89"/>
  </mergeCells>
  <conditionalFormatting sqref="C12:D14">
    <cfRule type="expression" priority="184" dxfId="2" stopIfTrue="1">
      <formula>#REF!="Z"</formula>
    </cfRule>
    <cfRule type="expression" priority="185" dxfId="1" stopIfTrue="1">
      <formula>#REF!="T"</formula>
    </cfRule>
    <cfRule type="expression" priority="186" dxfId="0" stopIfTrue="1">
      <formula>#REF!="Y"</formula>
    </cfRule>
  </conditionalFormatting>
  <conditionalFormatting sqref="H118">
    <cfRule type="expression" priority="7" dxfId="2" stopIfTrue="1">
      <formula>$J118="Z"</formula>
    </cfRule>
    <cfRule type="expression" priority="8" dxfId="1" stopIfTrue="1">
      <formula>$J118="T"</formula>
    </cfRule>
    <cfRule type="expression" priority="9" dxfId="0" stopIfTrue="1">
      <formula>$J118="Y"</formula>
    </cfRule>
  </conditionalFormatting>
  <conditionalFormatting sqref="H119">
    <cfRule type="expression" priority="4" dxfId="2" stopIfTrue="1">
      <formula>$J119="Z"</formula>
    </cfRule>
    <cfRule type="expression" priority="5" dxfId="1" stopIfTrue="1">
      <formula>$J119="T"</formula>
    </cfRule>
    <cfRule type="expression" priority="6" dxfId="0" stopIfTrue="1">
      <formula>$J119="Y"</formula>
    </cfRule>
  </conditionalFormatting>
  <conditionalFormatting sqref="H120">
    <cfRule type="expression" priority="1" dxfId="2" stopIfTrue="1">
      <formula>$J120="Z"</formula>
    </cfRule>
    <cfRule type="expression" priority="2" dxfId="1" stopIfTrue="1">
      <formula>$J120="T"</formula>
    </cfRule>
    <cfRule type="expression" priority="3" dxfId="0" stopIfTrue="1">
      <formula>$J120="Y"</formula>
    </cfRule>
  </conditionalFormatting>
  <conditionalFormatting sqref="B1:B2">
    <cfRule type="expression" priority="193" dxfId="2" stopIfTrue="1">
      <formula>#REF!="Z"</formula>
    </cfRule>
    <cfRule type="expression" priority="194" dxfId="1" stopIfTrue="1">
      <formula>#REF!="T"</formula>
    </cfRule>
    <cfRule type="expression" priority="195" dxfId="0" stopIfTrue="1">
      <formula>#REF!="Y"</formula>
    </cfRule>
  </conditionalFormatting>
  <printOptions/>
  <pageMargins left="0.7086614173228347" right="0.3937007874015748" top="0.69" bottom="0.66" header="0.31496062992125984" footer="0.67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2"/>
  <sheetViews>
    <sheetView workbookViewId="0" topLeftCell="A1">
      <pane ySplit="3" topLeftCell="A31" activePane="bottomLeft" state="frozen"/>
      <selection pane="bottomLeft" activeCell="A48" sqref="A48:J54"/>
    </sheetView>
  </sheetViews>
  <sheetFormatPr defaultColWidth="9.125" defaultRowHeight="12.75"/>
  <cols>
    <col min="1" max="1" width="4.625" style="2" customWidth="1"/>
    <col min="2" max="2" width="74.75390625" style="2" customWidth="1"/>
    <col min="3" max="3" width="5.625" style="18" customWidth="1"/>
    <col min="4" max="4" width="10.125" style="18" customWidth="1"/>
    <col min="5" max="5" width="7.75390625" style="2" customWidth="1"/>
    <col min="6" max="6" width="10.125" style="2" customWidth="1"/>
    <col min="7" max="7" width="10.25390625" style="2" customWidth="1"/>
    <col min="8" max="8" width="11.375" style="2" customWidth="1"/>
    <col min="9" max="9" width="10.375" style="2" customWidth="1"/>
    <col min="10" max="10" width="13.125" style="2" customWidth="1"/>
    <col min="11" max="11" width="11.75390625" style="2" customWidth="1"/>
    <col min="12" max="16384" width="9.125" style="2" customWidth="1"/>
  </cols>
  <sheetData>
    <row r="1" spans="1:10" ht="15">
      <c r="A1" s="24" t="s">
        <v>46</v>
      </c>
      <c r="B1" s="1"/>
      <c r="C1" s="17"/>
      <c r="D1" s="17"/>
      <c r="I1" s="1" t="s">
        <v>31</v>
      </c>
      <c r="J1" s="24"/>
    </row>
    <row r="2" spans="1:10" s="1" customFormat="1" ht="12.75">
      <c r="A2" s="3" t="s">
        <v>0</v>
      </c>
      <c r="B2" s="192" t="s">
        <v>9</v>
      </c>
      <c r="C2" s="3"/>
      <c r="D2" s="3" t="s">
        <v>17</v>
      </c>
      <c r="E2" s="192" t="s">
        <v>1</v>
      </c>
      <c r="F2" s="192" t="s">
        <v>2</v>
      </c>
      <c r="G2" s="192" t="s">
        <v>41</v>
      </c>
      <c r="H2" s="3" t="s">
        <v>3</v>
      </c>
      <c r="I2" s="3" t="s">
        <v>11</v>
      </c>
      <c r="J2" s="3" t="s">
        <v>4</v>
      </c>
    </row>
    <row r="3" spans="1:10" s="1" customFormat="1" ht="12.75">
      <c r="A3" s="4" t="s">
        <v>5</v>
      </c>
      <c r="B3" s="193"/>
      <c r="C3" s="4"/>
      <c r="D3" s="4" t="s">
        <v>18</v>
      </c>
      <c r="E3" s="193"/>
      <c r="F3" s="193"/>
      <c r="G3" s="193"/>
      <c r="H3" s="4" t="s">
        <v>6</v>
      </c>
      <c r="I3" s="4" t="s">
        <v>44</v>
      </c>
      <c r="J3" s="4" t="s">
        <v>6</v>
      </c>
    </row>
    <row r="4" spans="1:10" ht="12.75">
      <c r="A4" s="56" t="s">
        <v>42</v>
      </c>
      <c r="B4" s="50"/>
      <c r="C4" s="57"/>
      <c r="D4" s="57"/>
      <c r="E4" s="57"/>
      <c r="F4" s="57"/>
      <c r="G4" s="57"/>
      <c r="H4" s="57"/>
      <c r="I4" s="58"/>
      <c r="J4" s="55"/>
    </row>
    <row r="5" spans="1:10" ht="12.75">
      <c r="A5" s="169" t="s">
        <v>7</v>
      </c>
      <c r="B5" s="62" t="s">
        <v>201</v>
      </c>
      <c r="C5" s="55"/>
      <c r="D5" s="55">
        <v>13101</v>
      </c>
      <c r="E5" s="55"/>
      <c r="F5" s="85">
        <v>4116</v>
      </c>
      <c r="G5" s="84"/>
      <c r="H5" s="81">
        <v>0</v>
      </c>
      <c r="I5" s="116">
        <v>1.42</v>
      </c>
      <c r="J5" s="81">
        <f aca="true" t="shared" si="0" ref="J5:J20">H5+I5</f>
        <v>1.42</v>
      </c>
    </row>
    <row r="6" spans="1:10" ht="12.75" customHeight="1">
      <c r="A6" s="180" t="s">
        <v>10</v>
      </c>
      <c r="B6" s="98" t="s">
        <v>214</v>
      </c>
      <c r="C6" s="64" t="s">
        <v>53</v>
      </c>
      <c r="D6" s="65">
        <v>17968</v>
      </c>
      <c r="E6" s="65"/>
      <c r="F6" s="65">
        <v>4216</v>
      </c>
      <c r="G6" s="77" t="s">
        <v>202</v>
      </c>
      <c r="H6" s="127">
        <v>0</v>
      </c>
      <c r="I6" s="128">
        <v>30.56</v>
      </c>
      <c r="J6" s="127">
        <f t="shared" si="0"/>
        <v>30.56</v>
      </c>
    </row>
    <row r="7" spans="1:10" ht="13.5" customHeight="1">
      <c r="A7" s="181"/>
      <c r="B7" s="98" t="s">
        <v>215</v>
      </c>
      <c r="C7" s="64" t="s">
        <v>53</v>
      </c>
      <c r="D7" s="65">
        <v>17969</v>
      </c>
      <c r="E7" s="65"/>
      <c r="F7" s="65">
        <v>4216</v>
      </c>
      <c r="G7" s="77" t="s">
        <v>202</v>
      </c>
      <c r="H7" s="127">
        <v>0</v>
      </c>
      <c r="I7" s="128">
        <v>519.44</v>
      </c>
      <c r="J7" s="127">
        <f t="shared" si="0"/>
        <v>519.44</v>
      </c>
    </row>
    <row r="8" spans="1:10" ht="13.5" customHeight="1">
      <c r="A8" s="181"/>
      <c r="B8" s="112" t="s">
        <v>218</v>
      </c>
      <c r="C8" s="82"/>
      <c r="D8" s="85"/>
      <c r="E8" s="80">
        <v>3639</v>
      </c>
      <c r="F8" s="80">
        <v>6121</v>
      </c>
      <c r="G8" s="88" t="s">
        <v>202</v>
      </c>
      <c r="H8" s="120">
        <v>940</v>
      </c>
      <c r="I8" s="121">
        <v>-550</v>
      </c>
      <c r="J8" s="81">
        <f t="shared" si="0"/>
        <v>390</v>
      </c>
    </row>
    <row r="9" spans="1:10" ht="13.5" customHeight="1">
      <c r="A9" s="181"/>
      <c r="B9" s="112" t="s">
        <v>216</v>
      </c>
      <c r="C9" s="82"/>
      <c r="D9" s="85">
        <v>17968</v>
      </c>
      <c r="E9" s="80">
        <v>3639</v>
      </c>
      <c r="F9" s="80">
        <v>6121</v>
      </c>
      <c r="G9" s="88" t="s">
        <v>202</v>
      </c>
      <c r="H9" s="120">
        <v>0</v>
      </c>
      <c r="I9" s="121">
        <v>30.56</v>
      </c>
      <c r="J9" s="81">
        <f t="shared" si="0"/>
        <v>30.56</v>
      </c>
    </row>
    <row r="10" spans="1:10" ht="13.5" customHeight="1">
      <c r="A10" s="182"/>
      <c r="B10" s="112" t="s">
        <v>217</v>
      </c>
      <c r="C10" s="82"/>
      <c r="D10" s="85">
        <v>17969</v>
      </c>
      <c r="E10" s="80">
        <v>3639</v>
      </c>
      <c r="F10" s="80">
        <v>6121</v>
      </c>
      <c r="G10" s="88" t="s">
        <v>202</v>
      </c>
      <c r="H10" s="120">
        <v>0</v>
      </c>
      <c r="I10" s="121">
        <v>519.44</v>
      </c>
      <c r="J10" s="81">
        <f t="shared" si="0"/>
        <v>519.44</v>
      </c>
    </row>
    <row r="11" spans="1:10" ht="13.5" customHeight="1">
      <c r="A11" s="180" t="s">
        <v>27</v>
      </c>
      <c r="B11" s="112" t="s">
        <v>206</v>
      </c>
      <c r="C11" s="82"/>
      <c r="D11" s="85">
        <v>15974</v>
      </c>
      <c r="E11" s="80"/>
      <c r="F11" s="80">
        <v>4216</v>
      </c>
      <c r="G11" s="88" t="s">
        <v>207</v>
      </c>
      <c r="H11" s="120">
        <v>0</v>
      </c>
      <c r="I11" s="121">
        <v>1133.16</v>
      </c>
      <c r="J11" s="81">
        <f t="shared" si="0"/>
        <v>1133.16</v>
      </c>
    </row>
    <row r="12" spans="1:10" ht="13.5" customHeight="1">
      <c r="A12" s="181"/>
      <c r="B12" s="112" t="s">
        <v>208</v>
      </c>
      <c r="C12" s="82"/>
      <c r="D12" s="85"/>
      <c r="E12" s="80">
        <v>3421</v>
      </c>
      <c r="F12" s="80">
        <v>6121</v>
      </c>
      <c r="G12" s="88" t="s">
        <v>207</v>
      </c>
      <c r="H12" s="120">
        <v>3299.54</v>
      </c>
      <c r="I12" s="121">
        <v>-1133.16</v>
      </c>
      <c r="J12" s="81">
        <f t="shared" si="0"/>
        <v>2166.38</v>
      </c>
    </row>
    <row r="13" spans="1:10" ht="13.5" customHeight="1">
      <c r="A13" s="182"/>
      <c r="B13" s="112" t="s">
        <v>211</v>
      </c>
      <c r="C13" s="82"/>
      <c r="D13" s="85">
        <v>15974</v>
      </c>
      <c r="E13" s="80">
        <v>3421</v>
      </c>
      <c r="F13" s="80">
        <v>6121</v>
      </c>
      <c r="G13" s="88" t="s">
        <v>207</v>
      </c>
      <c r="H13" s="120">
        <v>0</v>
      </c>
      <c r="I13" s="121">
        <v>1133.16</v>
      </c>
      <c r="J13" s="81">
        <f t="shared" si="0"/>
        <v>1133.16</v>
      </c>
    </row>
    <row r="14" spans="1:10" ht="13.5" customHeight="1">
      <c r="A14" s="180" t="s">
        <v>28</v>
      </c>
      <c r="B14" s="112" t="s">
        <v>209</v>
      </c>
      <c r="C14" s="82"/>
      <c r="D14" s="85">
        <v>15974</v>
      </c>
      <c r="E14" s="80"/>
      <c r="F14" s="80">
        <v>4216</v>
      </c>
      <c r="G14" s="88" t="s">
        <v>135</v>
      </c>
      <c r="H14" s="120">
        <v>0</v>
      </c>
      <c r="I14" s="121">
        <v>1425.26</v>
      </c>
      <c r="J14" s="81">
        <f t="shared" si="0"/>
        <v>1425.26</v>
      </c>
    </row>
    <row r="15" spans="1:10" ht="13.5" customHeight="1">
      <c r="A15" s="181"/>
      <c r="B15" s="112" t="s">
        <v>218</v>
      </c>
      <c r="C15" s="82"/>
      <c r="D15" s="85"/>
      <c r="E15" s="80">
        <v>3639</v>
      </c>
      <c r="F15" s="80">
        <v>6121</v>
      </c>
      <c r="G15" s="88" t="s">
        <v>135</v>
      </c>
      <c r="H15" s="120">
        <v>4389.82</v>
      </c>
      <c r="I15" s="121">
        <v>-1425.26</v>
      </c>
      <c r="J15" s="81">
        <f t="shared" si="0"/>
        <v>2964.5599999999995</v>
      </c>
    </row>
    <row r="16" spans="1:10" ht="13.5" customHeight="1">
      <c r="A16" s="182"/>
      <c r="B16" s="112" t="s">
        <v>212</v>
      </c>
      <c r="C16" s="82"/>
      <c r="D16" s="85">
        <v>15974</v>
      </c>
      <c r="E16" s="80">
        <v>3639</v>
      </c>
      <c r="F16" s="80">
        <v>6121</v>
      </c>
      <c r="G16" s="88" t="s">
        <v>135</v>
      </c>
      <c r="H16" s="120">
        <v>0</v>
      </c>
      <c r="I16" s="121">
        <v>1425.26</v>
      </c>
      <c r="J16" s="81">
        <f t="shared" si="0"/>
        <v>1425.26</v>
      </c>
    </row>
    <row r="17" spans="1:10" ht="13.5" customHeight="1">
      <c r="A17" s="180" t="s">
        <v>79</v>
      </c>
      <c r="B17" s="112" t="s">
        <v>210</v>
      </c>
      <c r="C17" s="82"/>
      <c r="D17" s="85">
        <v>15974</v>
      </c>
      <c r="E17" s="80"/>
      <c r="F17" s="80">
        <v>4216</v>
      </c>
      <c r="G17" s="88" t="s">
        <v>150</v>
      </c>
      <c r="H17" s="120">
        <v>0</v>
      </c>
      <c r="I17" s="121">
        <v>4104.69</v>
      </c>
      <c r="J17" s="81">
        <f t="shared" si="0"/>
        <v>4104.69</v>
      </c>
    </row>
    <row r="18" spans="1:10" ht="13.5" customHeight="1">
      <c r="A18" s="181"/>
      <c r="B18" s="112" t="s">
        <v>218</v>
      </c>
      <c r="C18" s="82"/>
      <c r="D18" s="85"/>
      <c r="E18" s="80">
        <v>3111</v>
      </c>
      <c r="F18" s="80">
        <v>6121</v>
      </c>
      <c r="G18" s="88" t="s">
        <v>150</v>
      </c>
      <c r="H18" s="120">
        <v>9768.3</v>
      </c>
      <c r="I18" s="121">
        <v>-4104.69</v>
      </c>
      <c r="J18" s="81">
        <f t="shared" si="0"/>
        <v>5663.61</v>
      </c>
    </row>
    <row r="19" spans="1:10" ht="13.5" customHeight="1">
      <c r="A19" s="182"/>
      <c r="B19" s="112" t="s">
        <v>213</v>
      </c>
      <c r="C19" s="82"/>
      <c r="D19" s="85">
        <v>15974</v>
      </c>
      <c r="E19" s="80">
        <v>3111</v>
      </c>
      <c r="F19" s="80">
        <v>6121</v>
      </c>
      <c r="G19" s="88" t="s">
        <v>150</v>
      </c>
      <c r="H19" s="120">
        <v>0</v>
      </c>
      <c r="I19" s="121">
        <v>4104.69</v>
      </c>
      <c r="J19" s="81">
        <f t="shared" si="0"/>
        <v>4104.69</v>
      </c>
    </row>
    <row r="20" spans="1:10" ht="13.5" customHeight="1">
      <c r="A20" s="168" t="s">
        <v>80</v>
      </c>
      <c r="B20" s="112" t="s">
        <v>205</v>
      </c>
      <c r="C20" s="82"/>
      <c r="D20" s="85"/>
      <c r="E20" s="80">
        <v>3639</v>
      </c>
      <c r="F20" s="80">
        <v>6121</v>
      </c>
      <c r="G20" s="88" t="s">
        <v>141</v>
      </c>
      <c r="H20" s="120">
        <v>1212.13</v>
      </c>
      <c r="I20" s="121">
        <v>7214.53</v>
      </c>
      <c r="J20" s="81">
        <f t="shared" si="0"/>
        <v>8426.66</v>
      </c>
    </row>
    <row r="21" spans="1:10" s="7" customFormat="1" ht="12.75">
      <c r="A21" s="25"/>
      <c r="C21" s="27"/>
      <c r="D21" s="27"/>
      <c r="E21" s="13"/>
      <c r="F21" s="122" t="s">
        <v>8</v>
      </c>
      <c r="G21" s="123"/>
      <c r="H21" s="81">
        <f>H5+H6+H7+H11+H14+H17</f>
        <v>0</v>
      </c>
      <c r="I21" s="116">
        <f>I5+I6+I7+I11+I14+I17</f>
        <v>7214.53</v>
      </c>
      <c r="J21" s="81">
        <f>J5+J6+J7+J11+J14+J17</f>
        <v>7214.53</v>
      </c>
    </row>
    <row r="22" spans="1:10" s="7" customFormat="1" ht="12.75">
      <c r="A22" s="25"/>
      <c r="B22" s="31" t="s">
        <v>33</v>
      </c>
      <c r="C22" s="27"/>
      <c r="D22" s="27"/>
      <c r="E22" s="13"/>
      <c r="F22" s="122" t="s">
        <v>15</v>
      </c>
      <c r="G22" s="123"/>
      <c r="H22" s="81">
        <v>0</v>
      </c>
      <c r="I22" s="116">
        <v>0</v>
      </c>
      <c r="J22" s="81">
        <v>0</v>
      </c>
    </row>
    <row r="23" spans="1:10" s="7" customFormat="1" ht="12.75">
      <c r="A23" s="25"/>
      <c r="B23" s="31"/>
      <c r="C23" s="27"/>
      <c r="D23" s="27"/>
      <c r="E23" s="13"/>
      <c r="F23" s="28" t="s">
        <v>13</v>
      </c>
      <c r="G23" s="29"/>
      <c r="H23" s="30">
        <f>H8+H9+H10+H20+H12+H13+H15+H16+H18+H19</f>
        <v>19609.79</v>
      </c>
      <c r="I23" s="36">
        <f>I8+I9+I10+I20+I12+I13+I15+I16+I18+I19</f>
        <v>7214.53</v>
      </c>
      <c r="J23" s="30">
        <f>J8+J9+J10+J20+J12+J13+J15+J16+J18+J19</f>
        <v>26824.32</v>
      </c>
    </row>
    <row r="24" spans="1:10" ht="12.75">
      <c r="A24" s="8"/>
      <c r="B24" s="13"/>
      <c r="C24" s="16"/>
      <c r="D24" s="16"/>
      <c r="E24" s="13"/>
      <c r="F24" s="32" t="s">
        <v>16</v>
      </c>
      <c r="G24" s="33"/>
      <c r="H24" s="35">
        <f>H21-H22-H23</f>
        <v>-19609.79</v>
      </c>
      <c r="I24" s="34">
        <f>I21-I22-I23</f>
        <v>0</v>
      </c>
      <c r="J24" s="35">
        <f>J21-J22-J23</f>
        <v>-19609.79</v>
      </c>
    </row>
    <row r="25" spans="1:10" ht="12.75">
      <c r="A25" s="5" t="s">
        <v>36</v>
      </c>
      <c r="B25" s="9"/>
      <c r="C25" s="6"/>
      <c r="D25" s="6"/>
      <c r="E25" s="12"/>
      <c r="F25" s="9"/>
      <c r="G25" s="9"/>
      <c r="H25" s="11"/>
      <c r="I25" s="11"/>
      <c r="J25" s="59"/>
    </row>
    <row r="26" spans="1:10" ht="12.75">
      <c r="A26" s="191" t="s">
        <v>7</v>
      </c>
      <c r="B26" s="47" t="s">
        <v>203</v>
      </c>
      <c r="C26" s="61"/>
      <c r="D26" s="55"/>
      <c r="E26" s="55">
        <v>2223</v>
      </c>
      <c r="F26" s="55">
        <v>5132</v>
      </c>
      <c r="G26" s="70"/>
      <c r="H26" s="19">
        <v>0</v>
      </c>
      <c r="I26" s="20">
        <v>5</v>
      </c>
      <c r="J26" s="19">
        <f aca="true" t="shared" si="1" ref="J26:J43">H26+I26</f>
        <v>5</v>
      </c>
    </row>
    <row r="27" spans="1:10" ht="12.75">
      <c r="A27" s="191"/>
      <c r="B27" s="47" t="s">
        <v>204</v>
      </c>
      <c r="C27" s="61"/>
      <c r="D27" s="55"/>
      <c r="E27" s="55">
        <v>2223</v>
      </c>
      <c r="F27" s="55">
        <v>5139</v>
      </c>
      <c r="G27" s="70"/>
      <c r="H27" s="19">
        <v>5</v>
      </c>
      <c r="I27" s="20">
        <v>-5</v>
      </c>
      <c r="J27" s="19">
        <f t="shared" si="1"/>
        <v>0</v>
      </c>
    </row>
    <row r="28" spans="1:10" ht="12.75">
      <c r="A28" s="180" t="s">
        <v>10</v>
      </c>
      <c r="B28" s="62" t="s">
        <v>219</v>
      </c>
      <c r="C28" s="61"/>
      <c r="D28" s="55"/>
      <c r="E28" s="55">
        <v>6171</v>
      </c>
      <c r="F28" s="55">
        <v>5152</v>
      </c>
      <c r="G28" s="70"/>
      <c r="H28" s="19">
        <v>1150</v>
      </c>
      <c r="I28" s="20">
        <v>15</v>
      </c>
      <c r="J28" s="19">
        <f t="shared" si="1"/>
        <v>1165</v>
      </c>
    </row>
    <row r="29" spans="1:10" ht="12.75">
      <c r="A29" s="181"/>
      <c r="B29" s="62" t="s">
        <v>221</v>
      </c>
      <c r="C29" s="61"/>
      <c r="D29" s="55"/>
      <c r="E29" s="55">
        <v>6112</v>
      </c>
      <c r="F29" s="55">
        <v>5175</v>
      </c>
      <c r="G29" s="70"/>
      <c r="H29" s="19">
        <v>50</v>
      </c>
      <c r="I29" s="20">
        <v>5</v>
      </c>
      <c r="J29" s="19">
        <f t="shared" si="1"/>
        <v>55</v>
      </c>
    </row>
    <row r="30" spans="1:10" ht="12.75">
      <c r="A30" s="181"/>
      <c r="B30" s="62" t="s">
        <v>224</v>
      </c>
      <c r="C30" s="61"/>
      <c r="D30" s="55"/>
      <c r="E30" s="55">
        <v>6112</v>
      </c>
      <c r="F30" s="55">
        <v>5173</v>
      </c>
      <c r="G30" s="70"/>
      <c r="H30" s="19">
        <v>40</v>
      </c>
      <c r="I30" s="20">
        <v>-5</v>
      </c>
      <c r="J30" s="19">
        <f t="shared" si="1"/>
        <v>35</v>
      </c>
    </row>
    <row r="31" spans="1:10" ht="12.75">
      <c r="A31" s="181"/>
      <c r="B31" s="62" t="s">
        <v>222</v>
      </c>
      <c r="C31" s="61"/>
      <c r="D31" s="55"/>
      <c r="E31" s="55">
        <v>6112</v>
      </c>
      <c r="F31" s="55">
        <v>5194</v>
      </c>
      <c r="G31" s="70"/>
      <c r="H31" s="19">
        <v>130</v>
      </c>
      <c r="I31" s="20">
        <v>7</v>
      </c>
      <c r="J31" s="19">
        <f t="shared" si="1"/>
        <v>137</v>
      </c>
    </row>
    <row r="32" spans="1:10" ht="12.75">
      <c r="A32" s="181"/>
      <c r="B32" s="62" t="s">
        <v>223</v>
      </c>
      <c r="C32" s="61"/>
      <c r="D32" s="55"/>
      <c r="E32" s="55">
        <v>6112</v>
      </c>
      <c r="F32" s="55">
        <v>5173</v>
      </c>
      <c r="G32" s="70"/>
      <c r="H32" s="19">
        <v>35</v>
      </c>
      <c r="I32" s="20">
        <v>-7</v>
      </c>
      <c r="J32" s="19">
        <f t="shared" si="1"/>
        <v>28</v>
      </c>
    </row>
    <row r="33" spans="1:10" ht="12.75">
      <c r="A33" s="181"/>
      <c r="B33" s="62" t="s">
        <v>225</v>
      </c>
      <c r="C33" s="61"/>
      <c r="D33" s="55"/>
      <c r="E33" s="55">
        <v>6171</v>
      </c>
      <c r="F33" s="55">
        <v>5169</v>
      </c>
      <c r="G33" s="70"/>
      <c r="H33" s="19">
        <v>5073</v>
      </c>
      <c r="I33" s="20">
        <v>400</v>
      </c>
      <c r="J33" s="19">
        <f t="shared" si="1"/>
        <v>5473</v>
      </c>
    </row>
    <row r="34" spans="1:10" ht="12.75">
      <c r="A34" s="181"/>
      <c r="B34" s="62" t="s">
        <v>225</v>
      </c>
      <c r="C34" s="61"/>
      <c r="D34" s="55"/>
      <c r="E34" s="55">
        <v>6171</v>
      </c>
      <c r="F34" s="55">
        <v>5169</v>
      </c>
      <c r="G34" s="70"/>
      <c r="H34" s="19">
        <v>5473</v>
      </c>
      <c r="I34" s="20">
        <v>100</v>
      </c>
      <c r="J34" s="19">
        <f t="shared" si="1"/>
        <v>5573</v>
      </c>
    </row>
    <row r="35" spans="1:10" ht="12.75">
      <c r="A35" s="181"/>
      <c r="B35" s="62" t="s">
        <v>229</v>
      </c>
      <c r="C35" s="61"/>
      <c r="D35" s="55"/>
      <c r="E35" s="55">
        <v>6171</v>
      </c>
      <c r="F35" s="55">
        <v>5171</v>
      </c>
      <c r="G35" s="70"/>
      <c r="H35" s="19">
        <v>2433.5</v>
      </c>
      <c r="I35" s="20">
        <v>200</v>
      </c>
      <c r="J35" s="19">
        <f t="shared" si="1"/>
        <v>2633.5</v>
      </c>
    </row>
    <row r="36" spans="1:10" ht="12.75">
      <c r="A36" s="181"/>
      <c r="B36" s="7" t="s">
        <v>233</v>
      </c>
      <c r="C36" s="83"/>
      <c r="D36" s="85"/>
      <c r="E36" s="85">
        <v>6171</v>
      </c>
      <c r="F36" s="85">
        <v>5137</v>
      </c>
      <c r="G36" s="84"/>
      <c r="H36" s="73">
        <v>1552</v>
      </c>
      <c r="I36" s="76">
        <v>200</v>
      </c>
      <c r="J36" s="73">
        <f t="shared" si="1"/>
        <v>1752</v>
      </c>
    </row>
    <row r="37" spans="1:10" ht="12.75">
      <c r="A37" s="181"/>
      <c r="B37" s="62" t="s">
        <v>231</v>
      </c>
      <c r="C37" s="61"/>
      <c r="D37" s="55"/>
      <c r="E37" s="55">
        <v>6171</v>
      </c>
      <c r="F37" s="55">
        <v>5139</v>
      </c>
      <c r="G37" s="70" t="s">
        <v>230</v>
      </c>
      <c r="H37" s="19">
        <v>10</v>
      </c>
      <c r="I37" s="20">
        <v>7</v>
      </c>
      <c r="J37" s="19">
        <f t="shared" si="1"/>
        <v>17</v>
      </c>
    </row>
    <row r="38" spans="1:10" ht="12.75">
      <c r="A38" s="182"/>
      <c r="B38" s="62" t="s">
        <v>232</v>
      </c>
      <c r="C38" s="61"/>
      <c r="D38" s="55"/>
      <c r="E38" s="55">
        <v>6171</v>
      </c>
      <c r="F38" s="55">
        <v>5131</v>
      </c>
      <c r="G38" s="70" t="s">
        <v>230</v>
      </c>
      <c r="H38" s="19">
        <v>90</v>
      </c>
      <c r="I38" s="20">
        <v>-7</v>
      </c>
      <c r="J38" s="19">
        <f t="shared" si="1"/>
        <v>83</v>
      </c>
    </row>
    <row r="39" spans="1:10" ht="12.75">
      <c r="A39" s="180" t="s">
        <v>27</v>
      </c>
      <c r="B39" s="62" t="s">
        <v>235</v>
      </c>
      <c r="C39" s="61"/>
      <c r="D39" s="55"/>
      <c r="E39" s="55">
        <v>3314</v>
      </c>
      <c r="F39" s="55">
        <v>5424</v>
      </c>
      <c r="G39" s="70" t="s">
        <v>234</v>
      </c>
      <c r="H39" s="19">
        <v>9</v>
      </c>
      <c r="I39" s="20">
        <v>2</v>
      </c>
      <c r="J39" s="19">
        <f t="shared" si="1"/>
        <v>11</v>
      </c>
    </row>
    <row r="40" spans="1:10" ht="12.75">
      <c r="A40" s="182"/>
      <c r="B40" s="62" t="s">
        <v>236</v>
      </c>
      <c r="C40" s="61"/>
      <c r="D40" s="55"/>
      <c r="E40" s="55">
        <v>3314</v>
      </c>
      <c r="F40" s="55">
        <v>5171</v>
      </c>
      <c r="G40" s="70" t="s">
        <v>234</v>
      </c>
      <c r="H40" s="19">
        <v>5</v>
      </c>
      <c r="I40" s="20">
        <v>-2</v>
      </c>
      <c r="J40" s="19">
        <f t="shared" si="1"/>
        <v>3</v>
      </c>
    </row>
    <row r="41" spans="1:10" ht="12.75">
      <c r="A41" s="180" t="s">
        <v>28</v>
      </c>
      <c r="B41" s="62" t="s">
        <v>239</v>
      </c>
      <c r="C41" s="61" t="s">
        <v>53</v>
      </c>
      <c r="D41" s="55"/>
      <c r="E41" s="55">
        <v>4329</v>
      </c>
      <c r="F41" s="55">
        <v>5499</v>
      </c>
      <c r="G41" s="70" t="s">
        <v>237</v>
      </c>
      <c r="H41" s="19">
        <v>0</v>
      </c>
      <c r="I41" s="20">
        <v>8</v>
      </c>
      <c r="J41" s="19">
        <f t="shared" si="1"/>
        <v>8</v>
      </c>
    </row>
    <row r="42" spans="1:10" ht="12.75">
      <c r="A42" s="181"/>
      <c r="B42" s="62" t="s">
        <v>239</v>
      </c>
      <c r="C42" s="61"/>
      <c r="D42" s="55"/>
      <c r="E42" s="55">
        <v>6171</v>
      </c>
      <c r="F42" s="55">
        <v>5499</v>
      </c>
      <c r="G42" s="70" t="s">
        <v>237</v>
      </c>
      <c r="H42" s="19">
        <v>1135</v>
      </c>
      <c r="I42" s="20">
        <v>21</v>
      </c>
      <c r="J42" s="19">
        <f t="shared" si="1"/>
        <v>1156</v>
      </c>
    </row>
    <row r="43" spans="1:10" ht="12.75">
      <c r="A43" s="182"/>
      <c r="B43" s="62" t="s">
        <v>238</v>
      </c>
      <c r="C43" s="61"/>
      <c r="D43" s="55"/>
      <c r="E43" s="55">
        <v>6171</v>
      </c>
      <c r="F43" s="55">
        <v>5169</v>
      </c>
      <c r="G43" s="70" t="s">
        <v>237</v>
      </c>
      <c r="H43" s="19">
        <v>90.94</v>
      </c>
      <c r="I43" s="20">
        <v>-29</v>
      </c>
      <c r="J43" s="19">
        <f t="shared" si="1"/>
        <v>61.94</v>
      </c>
    </row>
    <row r="44" spans="1:10" ht="12.75">
      <c r="A44" s="187" t="s">
        <v>240</v>
      </c>
      <c r="B44" s="159" t="s">
        <v>247</v>
      </c>
      <c r="C44" s="64" t="s">
        <v>53</v>
      </c>
      <c r="D44" s="65"/>
      <c r="E44" s="106">
        <v>3543</v>
      </c>
      <c r="F44" s="171">
        <v>5222</v>
      </c>
      <c r="G44" s="78" t="s">
        <v>241</v>
      </c>
      <c r="H44" s="107">
        <v>0</v>
      </c>
      <c r="I44" s="108">
        <v>10</v>
      </c>
      <c r="J44" s="99">
        <f>SUM(H44:I44)</f>
        <v>10</v>
      </c>
    </row>
    <row r="45" spans="1:10" ht="12.75">
      <c r="A45" s="189"/>
      <c r="B45" s="158" t="s">
        <v>243</v>
      </c>
      <c r="C45" s="62"/>
      <c r="D45" s="55"/>
      <c r="E45" s="135">
        <v>4343</v>
      </c>
      <c r="F45" s="170">
        <v>5222</v>
      </c>
      <c r="G45" s="88" t="s">
        <v>242</v>
      </c>
      <c r="H45" s="93">
        <v>52</v>
      </c>
      <c r="I45" s="94">
        <v>-10</v>
      </c>
      <c r="J45" s="72">
        <f>SUM(H45:I45)</f>
        <v>42</v>
      </c>
    </row>
    <row r="46" spans="1:10" ht="12.75">
      <c r="A46" s="8"/>
      <c r="B46" s="9"/>
      <c r="C46" s="6"/>
      <c r="D46" s="6"/>
      <c r="E46" s="9"/>
      <c r="F46" s="197" t="s">
        <v>20</v>
      </c>
      <c r="G46" s="198"/>
      <c r="H46" s="19">
        <f>SUM(H26:H45)</f>
        <v>17333.44</v>
      </c>
      <c r="I46" s="20">
        <f>SUM(I26:I45)</f>
        <v>915</v>
      </c>
      <c r="J46" s="19">
        <f>SUM(J26:J45)</f>
        <v>18248.44</v>
      </c>
    </row>
    <row r="47" spans="1:10" ht="12.75">
      <c r="A47" s="75" t="s">
        <v>29</v>
      </c>
      <c r="B47" s="9"/>
      <c r="C47" s="6"/>
      <c r="D47" s="6"/>
      <c r="E47" s="12"/>
      <c r="F47" s="9"/>
      <c r="G47" s="9"/>
      <c r="H47" s="11"/>
      <c r="I47" s="71"/>
      <c r="J47" s="63"/>
    </row>
    <row r="48" spans="1:10" ht="12.75">
      <c r="A48" s="191" t="s">
        <v>7</v>
      </c>
      <c r="B48" s="62" t="s">
        <v>220</v>
      </c>
      <c r="C48" s="55"/>
      <c r="D48" s="55"/>
      <c r="E48" s="55">
        <v>6171</v>
      </c>
      <c r="F48" s="55">
        <v>6121</v>
      </c>
      <c r="G48" s="62"/>
      <c r="H48" s="19">
        <v>981.5</v>
      </c>
      <c r="I48" s="20">
        <v>-15</v>
      </c>
      <c r="J48" s="19">
        <f aca="true" t="shared" si="2" ref="J48:J54">H48+I48</f>
        <v>966.5</v>
      </c>
    </row>
    <row r="49" spans="1:10" ht="12.75">
      <c r="A49" s="191"/>
      <c r="B49" s="62" t="s">
        <v>226</v>
      </c>
      <c r="C49" s="55"/>
      <c r="D49" s="55"/>
      <c r="E49" s="55">
        <v>6171</v>
      </c>
      <c r="F49" s="55">
        <v>6121</v>
      </c>
      <c r="G49" s="62"/>
      <c r="H49" s="19">
        <v>966.5</v>
      </c>
      <c r="I49" s="20">
        <v>-400</v>
      </c>
      <c r="J49" s="19">
        <f t="shared" si="2"/>
        <v>566.5</v>
      </c>
    </row>
    <row r="50" spans="1:10" ht="12.75">
      <c r="A50" s="191"/>
      <c r="B50" s="62" t="s">
        <v>227</v>
      </c>
      <c r="C50" s="55"/>
      <c r="D50" s="55"/>
      <c r="E50" s="55">
        <v>6171</v>
      </c>
      <c r="F50" s="55">
        <v>6125</v>
      </c>
      <c r="G50" s="62"/>
      <c r="H50" s="19">
        <v>1000</v>
      </c>
      <c r="I50" s="20">
        <v>-100</v>
      </c>
      <c r="J50" s="19">
        <f t="shared" si="2"/>
        <v>900</v>
      </c>
    </row>
    <row r="51" spans="1:10" ht="12.75">
      <c r="A51" s="191"/>
      <c r="B51" s="47" t="s">
        <v>228</v>
      </c>
      <c r="C51" s="55"/>
      <c r="D51" s="55"/>
      <c r="E51" s="55">
        <v>6171</v>
      </c>
      <c r="F51" s="55">
        <v>6111</v>
      </c>
      <c r="G51" s="62"/>
      <c r="H51" s="19">
        <v>1200</v>
      </c>
      <c r="I51" s="20">
        <v>-400</v>
      </c>
      <c r="J51" s="19">
        <f t="shared" si="2"/>
        <v>800</v>
      </c>
    </row>
    <row r="52" spans="1:10" ht="12.75">
      <c r="A52" s="191" t="s">
        <v>10</v>
      </c>
      <c r="B52" s="47" t="s">
        <v>244</v>
      </c>
      <c r="C52" s="55"/>
      <c r="D52" s="55"/>
      <c r="E52" s="55">
        <v>6171</v>
      </c>
      <c r="F52" s="55">
        <v>6125</v>
      </c>
      <c r="G52" s="55">
        <v>8211</v>
      </c>
      <c r="H52" s="19">
        <v>840</v>
      </c>
      <c r="I52" s="20">
        <v>635</v>
      </c>
      <c r="J52" s="19">
        <f t="shared" si="2"/>
        <v>1475</v>
      </c>
    </row>
    <row r="53" spans="1:10" ht="12.75">
      <c r="A53" s="191"/>
      <c r="B53" s="47" t="s">
        <v>245</v>
      </c>
      <c r="C53" s="55"/>
      <c r="D53" s="55"/>
      <c r="E53" s="55">
        <v>6171</v>
      </c>
      <c r="F53" s="55">
        <v>6125</v>
      </c>
      <c r="G53" s="55">
        <v>8212</v>
      </c>
      <c r="H53" s="19">
        <v>1050</v>
      </c>
      <c r="I53" s="20">
        <v>-335</v>
      </c>
      <c r="J53" s="19">
        <f t="shared" si="2"/>
        <v>715</v>
      </c>
    </row>
    <row r="54" spans="1:10" ht="12.75">
      <c r="A54" s="191"/>
      <c r="B54" s="62" t="s">
        <v>246</v>
      </c>
      <c r="C54" s="55"/>
      <c r="D54" s="55"/>
      <c r="E54" s="55">
        <v>6171</v>
      </c>
      <c r="F54" s="55">
        <v>6125</v>
      </c>
      <c r="G54" s="55">
        <v>8210</v>
      </c>
      <c r="H54" s="19">
        <v>1660</v>
      </c>
      <c r="I54" s="20">
        <v>-300</v>
      </c>
      <c r="J54" s="19">
        <f t="shared" si="2"/>
        <v>1360</v>
      </c>
    </row>
    <row r="55" spans="1:10" ht="12.75">
      <c r="A55" s="16"/>
      <c r="B55" s="13"/>
      <c r="C55" s="16"/>
      <c r="D55" s="16"/>
      <c r="E55" s="14"/>
      <c r="F55" s="53"/>
      <c r="G55" s="60" t="s">
        <v>21</v>
      </c>
      <c r="H55" s="15">
        <f>SUM(H48:H54)</f>
        <v>7698</v>
      </c>
      <c r="I55" s="21">
        <f>SUM(I48:I54)</f>
        <v>-915</v>
      </c>
      <c r="J55" s="15">
        <f>SUM(J48:J54)</f>
        <v>6783</v>
      </c>
    </row>
    <row r="56" spans="1:10" ht="12.75">
      <c r="A56" s="16"/>
      <c r="B56" s="13"/>
      <c r="C56" s="16"/>
      <c r="D56" s="16"/>
      <c r="E56" s="14"/>
      <c r="F56" s="54"/>
      <c r="G56" s="117"/>
      <c r="H56" s="118"/>
      <c r="I56" s="119"/>
      <c r="J56" s="118"/>
    </row>
    <row r="57" spans="2:10" ht="12.75">
      <c r="B57" s="22" t="s">
        <v>187</v>
      </c>
      <c r="C57" s="6"/>
      <c r="D57" s="6"/>
      <c r="E57" s="46" t="s">
        <v>8</v>
      </c>
      <c r="F57" s="51"/>
      <c r="G57" s="44"/>
      <c r="H57" s="40"/>
      <c r="I57" s="20">
        <f>I21</f>
        <v>7214.53</v>
      </c>
      <c r="J57" s="19"/>
    </row>
    <row r="58" spans="2:10" ht="12.75">
      <c r="B58" s="9"/>
      <c r="C58" s="6"/>
      <c r="D58" s="6"/>
      <c r="E58" s="38" t="s">
        <v>15</v>
      </c>
      <c r="F58" s="50"/>
      <c r="G58" s="47"/>
      <c r="H58" s="40"/>
      <c r="I58" s="20">
        <f>I46+I22</f>
        <v>915</v>
      </c>
      <c r="J58" s="19"/>
    </row>
    <row r="59" spans="2:10" ht="12.75">
      <c r="B59" s="9"/>
      <c r="C59" s="6"/>
      <c r="D59" s="6"/>
      <c r="E59" s="8" t="s">
        <v>13</v>
      </c>
      <c r="F59" s="9"/>
      <c r="G59" s="45"/>
      <c r="H59" s="40"/>
      <c r="I59" s="20">
        <f>I55+I23</f>
        <v>6299.53</v>
      </c>
      <c r="J59" s="19"/>
    </row>
    <row r="60" spans="2:10" ht="12.75">
      <c r="B60" s="9"/>
      <c r="C60" s="6"/>
      <c r="D60" s="6"/>
      <c r="E60" s="38" t="s">
        <v>22</v>
      </c>
      <c r="F60" s="50"/>
      <c r="G60" s="47"/>
      <c r="H60" s="40"/>
      <c r="I60" s="20">
        <f>I58+I59</f>
        <v>7214.53</v>
      </c>
      <c r="J60" s="19"/>
    </row>
    <row r="61" spans="2:10" ht="12.75">
      <c r="B61" s="9"/>
      <c r="C61" s="6"/>
      <c r="D61" s="6"/>
      <c r="E61" s="48" t="s">
        <v>14</v>
      </c>
      <c r="F61" s="9"/>
      <c r="G61" s="45"/>
      <c r="H61" s="41"/>
      <c r="I61" s="20">
        <f>I57-I60</f>
        <v>0</v>
      </c>
      <c r="J61" s="19"/>
    </row>
    <row r="62" spans="2:10" ht="12.75">
      <c r="B62" s="9"/>
      <c r="C62" s="6"/>
      <c r="D62" s="6"/>
      <c r="E62" s="39" t="s">
        <v>26</v>
      </c>
      <c r="F62" s="50"/>
      <c r="G62" s="47"/>
      <c r="H62" s="41"/>
      <c r="I62" s="20"/>
      <c r="J62" s="19"/>
    </row>
    <row r="63" spans="5:10" ht="12.75">
      <c r="E63" s="2" t="s">
        <v>25</v>
      </c>
      <c r="G63" s="9"/>
      <c r="H63" s="147">
        <v>43453</v>
      </c>
      <c r="J63" s="115">
        <v>43453</v>
      </c>
    </row>
    <row r="64" spans="2:10" ht="12.75">
      <c r="B64" s="22" t="s">
        <v>188</v>
      </c>
      <c r="C64" s="6"/>
      <c r="D64" s="6"/>
      <c r="E64" s="49" t="s">
        <v>12</v>
      </c>
      <c r="F64" s="51"/>
      <c r="G64" s="44"/>
      <c r="H64" s="113">
        <v>415296.04</v>
      </c>
      <c r="I64" s="20">
        <f>I57</f>
        <v>7214.53</v>
      </c>
      <c r="J64" s="20">
        <f>H64+I64</f>
        <v>422510.57</v>
      </c>
    </row>
    <row r="65" spans="2:10" ht="12.75">
      <c r="B65" s="9"/>
      <c r="C65" s="6"/>
      <c r="D65" s="6"/>
      <c r="E65" s="38" t="s">
        <v>15</v>
      </c>
      <c r="F65" s="50"/>
      <c r="G65" s="47"/>
      <c r="H65" s="113">
        <v>354682.92</v>
      </c>
      <c r="I65" s="20">
        <f>I58</f>
        <v>915</v>
      </c>
      <c r="J65" s="20">
        <f>H65+I65</f>
        <v>355597.92</v>
      </c>
    </row>
    <row r="66" spans="2:10" ht="12.75">
      <c r="B66" s="9"/>
      <c r="C66" s="6"/>
      <c r="D66" s="6"/>
      <c r="E66" s="8" t="s">
        <v>13</v>
      </c>
      <c r="F66" s="9"/>
      <c r="G66" s="45"/>
      <c r="H66" s="113">
        <v>129543.16</v>
      </c>
      <c r="I66" s="20">
        <f>I59</f>
        <v>6299.53</v>
      </c>
      <c r="J66" s="20">
        <f>H66+I66</f>
        <v>135842.69</v>
      </c>
    </row>
    <row r="67" spans="2:10" ht="12.75">
      <c r="B67" s="2" t="s">
        <v>189</v>
      </c>
      <c r="E67" s="39" t="s">
        <v>23</v>
      </c>
      <c r="F67" s="50"/>
      <c r="G67" s="47"/>
      <c r="H67" s="114">
        <f>H65+H66</f>
        <v>484226.07999999996</v>
      </c>
      <c r="I67" s="20">
        <f>SUM(I65:I66)</f>
        <v>7214.53</v>
      </c>
      <c r="J67" s="20">
        <f>SUM(J65:J66)</f>
        <v>491440.61</v>
      </c>
    </row>
    <row r="68" spans="5:10" ht="12.75">
      <c r="E68" s="8" t="s">
        <v>16</v>
      </c>
      <c r="F68" s="9"/>
      <c r="G68" s="45"/>
      <c r="H68" s="20">
        <f>H64-H67</f>
        <v>-68930.03999999998</v>
      </c>
      <c r="I68" s="20">
        <f>I64-I67</f>
        <v>0</v>
      </c>
      <c r="J68" s="19">
        <f>J64-J67</f>
        <v>-68930.03999999998</v>
      </c>
    </row>
    <row r="69" spans="5:10" ht="12.75">
      <c r="E69" s="39" t="s">
        <v>24</v>
      </c>
      <c r="F69" s="50"/>
      <c r="G69" s="47"/>
      <c r="H69" s="52">
        <v>68930.04</v>
      </c>
      <c r="I69" s="20">
        <v>0</v>
      </c>
      <c r="J69" s="20">
        <f>H69+I69</f>
        <v>68930.04</v>
      </c>
    </row>
    <row r="72" ht="12.75">
      <c r="B72" s="68"/>
    </row>
  </sheetData>
  <mergeCells count="16">
    <mergeCell ref="A52:A54"/>
    <mergeCell ref="E2:E3"/>
    <mergeCell ref="F2:F3"/>
    <mergeCell ref="G2:G3"/>
    <mergeCell ref="F46:G46"/>
    <mergeCell ref="A26:A27"/>
    <mergeCell ref="B2:B3"/>
    <mergeCell ref="A6:A10"/>
    <mergeCell ref="A17:A19"/>
    <mergeCell ref="A28:A38"/>
    <mergeCell ref="A48:A51"/>
    <mergeCell ref="A39:A40"/>
    <mergeCell ref="A41:A43"/>
    <mergeCell ref="A11:A13"/>
    <mergeCell ref="A14:A16"/>
    <mergeCell ref="A44:A45"/>
  </mergeCells>
  <conditionalFormatting sqref="C21:D23">
    <cfRule type="expression" priority="22" dxfId="2" stopIfTrue="1">
      <formula>#REF!="Z"</formula>
    </cfRule>
    <cfRule type="expression" priority="23" dxfId="1" stopIfTrue="1">
      <formula>#REF!="T"</formula>
    </cfRule>
    <cfRule type="expression" priority="24" dxfId="0" stopIfTrue="1">
      <formula>#REF!="Y"</formula>
    </cfRule>
  </conditionalFormatting>
  <conditionalFormatting sqref="H64">
    <cfRule type="expression" priority="19" dxfId="2" stopIfTrue="1">
      <formula>$J64="Z"</formula>
    </cfRule>
    <cfRule type="expression" priority="20" dxfId="1" stopIfTrue="1">
      <formula>$J64="T"</formula>
    </cfRule>
    <cfRule type="expression" priority="21" dxfId="0" stopIfTrue="1">
      <formula>$J64="Y"</formula>
    </cfRule>
  </conditionalFormatting>
  <conditionalFormatting sqref="H65">
    <cfRule type="expression" priority="16" dxfId="2" stopIfTrue="1">
      <formula>$J65="Z"</formula>
    </cfRule>
    <cfRule type="expression" priority="17" dxfId="1" stopIfTrue="1">
      <formula>$J65="T"</formula>
    </cfRule>
    <cfRule type="expression" priority="18" dxfId="0" stopIfTrue="1">
      <formula>$J65="Y"</formula>
    </cfRule>
  </conditionalFormatting>
  <conditionalFormatting sqref="H66">
    <cfRule type="expression" priority="13" dxfId="2" stopIfTrue="1">
      <formula>$J66="Z"</formula>
    </cfRule>
    <cfRule type="expression" priority="14" dxfId="1" stopIfTrue="1">
      <formula>$J66="T"</formula>
    </cfRule>
    <cfRule type="expression" priority="15" dxfId="0" stopIfTrue="1">
      <formula>$J66="Y"</formula>
    </cfRule>
  </conditionalFormatting>
  <conditionalFormatting sqref="H64">
    <cfRule type="expression" priority="7" dxfId="2" stopIfTrue="1">
      <formula>$J64="Z"</formula>
    </cfRule>
    <cfRule type="expression" priority="8" dxfId="1" stopIfTrue="1">
      <formula>$J64="T"</formula>
    </cfRule>
    <cfRule type="expression" priority="9" dxfId="0" stopIfTrue="1">
      <formula>$J64="Y"</formula>
    </cfRule>
  </conditionalFormatting>
  <conditionalFormatting sqref="H65">
    <cfRule type="expression" priority="4" dxfId="2" stopIfTrue="1">
      <formula>$J65="Z"</formula>
    </cfRule>
    <cfRule type="expression" priority="5" dxfId="1" stopIfTrue="1">
      <formula>$J65="T"</formula>
    </cfRule>
    <cfRule type="expression" priority="6" dxfId="0" stopIfTrue="1">
      <formula>$J65="Y"</formula>
    </cfRule>
  </conditionalFormatting>
  <conditionalFormatting sqref="H66">
    <cfRule type="expression" priority="1" dxfId="2" stopIfTrue="1">
      <formula>$J66="Z"</formula>
    </cfRule>
    <cfRule type="expression" priority="2" dxfId="1" stopIfTrue="1">
      <formula>$J66="T"</formula>
    </cfRule>
    <cfRule type="expression" priority="3" dxfId="0" stopIfTrue="1">
      <formula>$J66="Y"</formula>
    </cfRule>
  </conditionalFormatting>
  <conditionalFormatting sqref="B1:B2">
    <cfRule type="expression" priority="31" dxfId="2" stopIfTrue="1">
      <formula>#REF!="Z"</formula>
    </cfRule>
    <cfRule type="expression" priority="32" dxfId="1" stopIfTrue="1">
      <formula>#REF!="T"</formula>
    </cfRule>
    <cfRule type="expression" priority="33" dxfId="0" stopIfTrue="1">
      <formula>#REF!="Y"</formula>
    </cfRule>
  </conditionalFormatting>
  <printOptions/>
  <pageMargins left="0.2362204724409449" right="0.2362204724409449" top="0.5511811023622047" bottom="0.5905511811023623" header="0.31496062992125984" footer="0.31496062992125984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67"/>
  <sheetViews>
    <sheetView tabSelected="1" workbookViewId="0" topLeftCell="A121">
      <selection activeCell="B140" sqref="B140"/>
    </sheetView>
  </sheetViews>
  <sheetFormatPr defaultColWidth="9.125" defaultRowHeight="12.75"/>
  <cols>
    <col min="1" max="1" width="4.625" style="2" customWidth="1"/>
    <col min="2" max="2" width="74.625" style="2" customWidth="1"/>
    <col min="3" max="3" width="6.00390625" style="18" customWidth="1"/>
    <col min="4" max="4" width="10.75390625" style="18" customWidth="1"/>
    <col min="5" max="5" width="7.75390625" style="2" customWidth="1"/>
    <col min="6" max="6" width="7.25390625" style="2" customWidth="1"/>
    <col min="7" max="7" width="7.00390625" style="2" customWidth="1"/>
    <col min="8" max="8" width="11.875" style="2" customWidth="1"/>
    <col min="9" max="9" width="10.875" style="2" customWidth="1"/>
    <col min="10" max="10" width="11.75390625" style="2" customWidth="1"/>
    <col min="11" max="11" width="13.25390625" style="2" customWidth="1"/>
    <col min="12" max="12" width="11.75390625" style="2" customWidth="1"/>
    <col min="13" max="16384" width="9.125" style="2" customWidth="1"/>
  </cols>
  <sheetData>
    <row r="1" spans="1:10" ht="15">
      <c r="A1" s="24" t="s">
        <v>50</v>
      </c>
      <c r="B1" s="1"/>
      <c r="C1" s="17"/>
      <c r="D1" s="17"/>
      <c r="H1" s="1" t="s">
        <v>252</v>
      </c>
      <c r="I1" s="1"/>
      <c r="J1" s="24"/>
    </row>
    <row r="2" spans="1:10" s="1" customFormat="1" ht="12.75">
      <c r="A2" s="3" t="s">
        <v>0</v>
      </c>
      <c r="B2" s="192" t="s">
        <v>52</v>
      </c>
      <c r="C2" s="3"/>
      <c r="D2" s="3" t="s">
        <v>17</v>
      </c>
      <c r="E2" s="192" t="s">
        <v>1</v>
      </c>
      <c r="F2" s="192" t="s">
        <v>40</v>
      </c>
      <c r="G2" s="192" t="s">
        <v>39</v>
      </c>
      <c r="H2" s="3" t="s">
        <v>3</v>
      </c>
      <c r="I2" s="3" t="s">
        <v>11</v>
      </c>
      <c r="J2" s="3" t="s">
        <v>4</v>
      </c>
    </row>
    <row r="3" spans="1:10" s="1" customFormat="1" ht="12.75">
      <c r="A3" s="4" t="s">
        <v>5</v>
      </c>
      <c r="B3" s="193"/>
      <c r="C3" s="4"/>
      <c r="D3" s="4" t="s">
        <v>18</v>
      </c>
      <c r="E3" s="193"/>
      <c r="F3" s="193"/>
      <c r="G3" s="193"/>
      <c r="H3" s="4" t="s">
        <v>6</v>
      </c>
      <c r="I3" s="4" t="s">
        <v>44</v>
      </c>
      <c r="J3" s="4" t="s">
        <v>6</v>
      </c>
    </row>
    <row r="4" spans="1:10" ht="12.75" customHeight="1">
      <c r="A4" s="97" t="s">
        <v>37</v>
      </c>
      <c r="B4" s="101"/>
      <c r="C4" s="102"/>
      <c r="D4" s="102"/>
      <c r="E4" s="102"/>
      <c r="F4" s="102"/>
      <c r="G4" s="102"/>
      <c r="H4" s="102"/>
      <c r="I4" s="103"/>
      <c r="J4" s="85"/>
    </row>
    <row r="5" spans="1:11" ht="12.75" customHeight="1">
      <c r="A5" s="190" t="s">
        <v>7</v>
      </c>
      <c r="B5" s="98" t="s">
        <v>86</v>
      </c>
      <c r="C5" s="64" t="s">
        <v>53</v>
      </c>
      <c r="D5" s="65"/>
      <c r="E5" s="65">
        <v>1036</v>
      </c>
      <c r="F5" s="65">
        <v>5192</v>
      </c>
      <c r="G5" s="77"/>
      <c r="H5" s="127">
        <v>-101.33</v>
      </c>
      <c r="I5" s="105">
        <v>-25.48</v>
      </c>
      <c r="J5" s="100">
        <f aca="true" t="shared" si="0" ref="J5:J27">H5+I5</f>
        <v>-126.81</v>
      </c>
      <c r="K5" s="134"/>
    </row>
    <row r="6" spans="1:11" ht="12.75" customHeight="1">
      <c r="A6" s="190"/>
      <c r="B6" s="98" t="s">
        <v>85</v>
      </c>
      <c r="C6" s="64" t="s">
        <v>53</v>
      </c>
      <c r="D6" s="65"/>
      <c r="E6" s="65">
        <v>1036</v>
      </c>
      <c r="F6" s="65">
        <v>5192</v>
      </c>
      <c r="G6" s="77"/>
      <c r="H6" s="104">
        <v>101.33</v>
      </c>
      <c r="I6" s="105">
        <v>25.48</v>
      </c>
      <c r="J6" s="100">
        <f t="shared" si="0"/>
        <v>126.81</v>
      </c>
      <c r="K6" s="132"/>
    </row>
    <row r="7" spans="1:11" ht="12.75" customHeight="1">
      <c r="A7" s="172" t="s">
        <v>10</v>
      </c>
      <c r="B7" s="82" t="s">
        <v>56</v>
      </c>
      <c r="C7" s="83"/>
      <c r="D7" s="85"/>
      <c r="E7" s="85">
        <v>4350</v>
      </c>
      <c r="F7" s="85">
        <v>2122</v>
      </c>
      <c r="G7" s="84" t="s">
        <v>55</v>
      </c>
      <c r="H7" s="81">
        <v>3698</v>
      </c>
      <c r="I7" s="121">
        <v>-558</v>
      </c>
      <c r="J7" s="73">
        <f t="shared" si="0"/>
        <v>3140</v>
      </c>
      <c r="K7" s="132"/>
    </row>
    <row r="8" spans="1:11" ht="12.75" customHeight="1">
      <c r="A8" s="172" t="s">
        <v>27</v>
      </c>
      <c r="B8" s="82" t="s">
        <v>57</v>
      </c>
      <c r="C8" s="83"/>
      <c r="D8" s="85"/>
      <c r="E8" s="85">
        <v>3113</v>
      </c>
      <c r="F8" s="85">
        <v>2122</v>
      </c>
      <c r="G8" s="84" t="s">
        <v>58</v>
      </c>
      <c r="H8" s="81">
        <v>999</v>
      </c>
      <c r="I8" s="121">
        <v>14</v>
      </c>
      <c r="J8" s="73">
        <f t="shared" si="0"/>
        <v>1013</v>
      </c>
      <c r="K8" s="133"/>
    </row>
    <row r="9" spans="1:11" ht="12.75" customHeight="1">
      <c r="A9" s="172" t="s">
        <v>79</v>
      </c>
      <c r="B9" s="151" t="s">
        <v>87</v>
      </c>
      <c r="C9" s="152"/>
      <c r="D9" s="153"/>
      <c r="E9" s="153">
        <v>6171</v>
      </c>
      <c r="F9" s="153">
        <v>2212</v>
      </c>
      <c r="G9" s="153"/>
      <c r="H9" s="154">
        <v>1840.47</v>
      </c>
      <c r="I9" s="121">
        <v>1082</v>
      </c>
      <c r="J9" s="73">
        <f t="shared" si="0"/>
        <v>2922.4700000000003</v>
      </c>
      <c r="K9" s="146"/>
    </row>
    <row r="10" spans="1:10" ht="12.75" customHeight="1">
      <c r="A10" s="187" t="s">
        <v>80</v>
      </c>
      <c r="B10" s="82" t="s">
        <v>83</v>
      </c>
      <c r="C10" s="83"/>
      <c r="D10" s="84" t="s">
        <v>82</v>
      </c>
      <c r="E10" s="85"/>
      <c r="F10" s="85">
        <v>4122</v>
      </c>
      <c r="G10" s="84" t="s">
        <v>81</v>
      </c>
      <c r="H10" s="86">
        <v>15</v>
      </c>
      <c r="I10" s="87">
        <v>-4.6</v>
      </c>
      <c r="J10" s="81">
        <f t="shared" si="0"/>
        <v>10.4</v>
      </c>
    </row>
    <row r="11" spans="1:10" ht="12.75" customHeight="1">
      <c r="A11" s="189"/>
      <c r="B11" s="82" t="s">
        <v>84</v>
      </c>
      <c r="C11" s="83"/>
      <c r="D11" s="84" t="s">
        <v>82</v>
      </c>
      <c r="E11" s="85">
        <v>3421</v>
      </c>
      <c r="F11" s="85">
        <v>5336</v>
      </c>
      <c r="G11" s="84" t="s">
        <v>81</v>
      </c>
      <c r="H11" s="81">
        <v>15</v>
      </c>
      <c r="I11" s="109">
        <v>-4.6</v>
      </c>
      <c r="J11" s="81">
        <f t="shared" si="0"/>
        <v>10.4</v>
      </c>
    </row>
    <row r="12" spans="1:10" ht="12.75" customHeight="1">
      <c r="A12" s="173" t="s">
        <v>92</v>
      </c>
      <c r="B12" s="62" t="s">
        <v>201</v>
      </c>
      <c r="C12" s="55"/>
      <c r="D12" s="55">
        <v>13101</v>
      </c>
      <c r="E12" s="55"/>
      <c r="F12" s="85">
        <v>4116</v>
      </c>
      <c r="G12" s="84"/>
      <c r="H12" s="81">
        <v>0</v>
      </c>
      <c r="I12" s="116">
        <v>1.42</v>
      </c>
      <c r="J12" s="81">
        <f t="shared" si="0"/>
        <v>1.42</v>
      </c>
    </row>
    <row r="13" spans="1:10" ht="12.75" customHeight="1">
      <c r="A13" s="180" t="s">
        <v>93</v>
      </c>
      <c r="B13" s="98" t="s">
        <v>214</v>
      </c>
      <c r="C13" s="64" t="s">
        <v>53</v>
      </c>
      <c r="D13" s="65">
        <v>17968</v>
      </c>
      <c r="E13" s="65"/>
      <c r="F13" s="65">
        <v>4216</v>
      </c>
      <c r="G13" s="77" t="s">
        <v>202</v>
      </c>
      <c r="H13" s="127">
        <v>0</v>
      </c>
      <c r="I13" s="128">
        <v>30.56</v>
      </c>
      <c r="J13" s="127">
        <f t="shared" si="0"/>
        <v>30.56</v>
      </c>
    </row>
    <row r="14" spans="1:10" ht="12.75" customHeight="1">
      <c r="A14" s="181"/>
      <c r="B14" s="98" t="s">
        <v>215</v>
      </c>
      <c r="C14" s="64" t="s">
        <v>53</v>
      </c>
      <c r="D14" s="65">
        <v>17969</v>
      </c>
      <c r="E14" s="65"/>
      <c r="F14" s="65">
        <v>4216</v>
      </c>
      <c r="G14" s="77" t="s">
        <v>202</v>
      </c>
      <c r="H14" s="127">
        <v>0</v>
      </c>
      <c r="I14" s="128">
        <v>519.44</v>
      </c>
      <c r="J14" s="127">
        <f t="shared" si="0"/>
        <v>519.44</v>
      </c>
    </row>
    <row r="15" spans="1:10" ht="12.75" customHeight="1">
      <c r="A15" s="181"/>
      <c r="B15" s="112" t="s">
        <v>218</v>
      </c>
      <c r="C15" s="82"/>
      <c r="D15" s="85"/>
      <c r="E15" s="80">
        <v>3639</v>
      </c>
      <c r="F15" s="80">
        <v>6121</v>
      </c>
      <c r="G15" s="88" t="s">
        <v>202</v>
      </c>
      <c r="H15" s="120">
        <v>940</v>
      </c>
      <c r="I15" s="121">
        <v>-550</v>
      </c>
      <c r="J15" s="81">
        <f t="shared" si="0"/>
        <v>390</v>
      </c>
    </row>
    <row r="16" spans="1:10" ht="12.75" customHeight="1">
      <c r="A16" s="181"/>
      <c r="B16" s="112" t="s">
        <v>216</v>
      </c>
      <c r="C16" s="82"/>
      <c r="D16" s="85">
        <v>17968</v>
      </c>
      <c r="E16" s="80">
        <v>3639</v>
      </c>
      <c r="F16" s="80">
        <v>6121</v>
      </c>
      <c r="G16" s="88" t="s">
        <v>202</v>
      </c>
      <c r="H16" s="120">
        <v>0</v>
      </c>
      <c r="I16" s="121">
        <v>30.56</v>
      </c>
      <c r="J16" s="81">
        <f t="shared" si="0"/>
        <v>30.56</v>
      </c>
    </row>
    <row r="17" spans="1:10" ht="12.75" customHeight="1">
      <c r="A17" s="182"/>
      <c r="B17" s="112" t="s">
        <v>217</v>
      </c>
      <c r="C17" s="82"/>
      <c r="D17" s="85">
        <v>17969</v>
      </c>
      <c r="E17" s="80">
        <v>3639</v>
      </c>
      <c r="F17" s="80">
        <v>6121</v>
      </c>
      <c r="G17" s="88" t="s">
        <v>202</v>
      </c>
      <c r="H17" s="120">
        <v>0</v>
      </c>
      <c r="I17" s="121">
        <v>519.44</v>
      </c>
      <c r="J17" s="81">
        <f t="shared" si="0"/>
        <v>519.44</v>
      </c>
    </row>
    <row r="18" spans="1:10" ht="12.75" customHeight="1">
      <c r="A18" s="180" t="s">
        <v>120</v>
      </c>
      <c r="B18" s="112" t="s">
        <v>206</v>
      </c>
      <c r="C18" s="82"/>
      <c r="D18" s="85">
        <v>15974</v>
      </c>
      <c r="E18" s="80"/>
      <c r="F18" s="80">
        <v>4216</v>
      </c>
      <c r="G18" s="88" t="s">
        <v>207</v>
      </c>
      <c r="H18" s="120">
        <v>0</v>
      </c>
      <c r="I18" s="121">
        <v>1133.16</v>
      </c>
      <c r="J18" s="81">
        <f t="shared" si="0"/>
        <v>1133.16</v>
      </c>
    </row>
    <row r="19" spans="1:10" ht="12.75" customHeight="1">
      <c r="A19" s="181"/>
      <c r="B19" s="112" t="s">
        <v>208</v>
      </c>
      <c r="C19" s="82"/>
      <c r="D19" s="85"/>
      <c r="E19" s="80">
        <v>3421</v>
      </c>
      <c r="F19" s="80">
        <v>6121</v>
      </c>
      <c r="G19" s="88" t="s">
        <v>207</v>
      </c>
      <c r="H19" s="120">
        <v>3299.54</v>
      </c>
      <c r="I19" s="121">
        <v>-1133.16</v>
      </c>
      <c r="J19" s="81">
        <f t="shared" si="0"/>
        <v>2166.38</v>
      </c>
    </row>
    <row r="20" spans="1:10" ht="12.75" customHeight="1">
      <c r="A20" s="182"/>
      <c r="B20" s="112" t="s">
        <v>211</v>
      </c>
      <c r="C20" s="82"/>
      <c r="D20" s="85">
        <v>15974</v>
      </c>
      <c r="E20" s="80">
        <v>3421</v>
      </c>
      <c r="F20" s="80">
        <v>6121</v>
      </c>
      <c r="G20" s="88" t="s">
        <v>207</v>
      </c>
      <c r="H20" s="120">
        <v>0</v>
      </c>
      <c r="I20" s="121">
        <v>1133.16</v>
      </c>
      <c r="J20" s="81">
        <f t="shared" si="0"/>
        <v>1133.16</v>
      </c>
    </row>
    <row r="21" spans="1:10" ht="12.75" customHeight="1">
      <c r="A21" s="180" t="s">
        <v>124</v>
      </c>
      <c r="B21" s="112" t="s">
        <v>209</v>
      </c>
      <c r="C21" s="82"/>
      <c r="D21" s="85">
        <v>15974</v>
      </c>
      <c r="E21" s="80"/>
      <c r="F21" s="80">
        <v>4216</v>
      </c>
      <c r="G21" s="88" t="s">
        <v>135</v>
      </c>
      <c r="H21" s="120">
        <v>0</v>
      </c>
      <c r="I21" s="121">
        <v>1425.26</v>
      </c>
      <c r="J21" s="81">
        <f t="shared" si="0"/>
        <v>1425.26</v>
      </c>
    </row>
    <row r="22" spans="1:10" ht="12.75" customHeight="1">
      <c r="A22" s="181"/>
      <c r="B22" s="112" t="s">
        <v>218</v>
      </c>
      <c r="C22" s="82"/>
      <c r="D22" s="85"/>
      <c r="E22" s="80">
        <v>3639</v>
      </c>
      <c r="F22" s="80">
        <v>6121</v>
      </c>
      <c r="G22" s="88" t="s">
        <v>135</v>
      </c>
      <c r="H22" s="120">
        <v>4389.82</v>
      </c>
      <c r="I22" s="121">
        <v>-1425.26</v>
      </c>
      <c r="J22" s="81">
        <f t="shared" si="0"/>
        <v>2964.5599999999995</v>
      </c>
    </row>
    <row r="23" spans="1:10" ht="12.75" customHeight="1">
      <c r="A23" s="182"/>
      <c r="B23" s="112" t="s">
        <v>212</v>
      </c>
      <c r="C23" s="82"/>
      <c r="D23" s="85">
        <v>15974</v>
      </c>
      <c r="E23" s="80">
        <v>3639</v>
      </c>
      <c r="F23" s="80">
        <v>6121</v>
      </c>
      <c r="G23" s="88" t="s">
        <v>135</v>
      </c>
      <c r="H23" s="120">
        <v>0</v>
      </c>
      <c r="I23" s="121">
        <v>1425.26</v>
      </c>
      <c r="J23" s="81">
        <f t="shared" si="0"/>
        <v>1425.26</v>
      </c>
    </row>
    <row r="24" spans="1:10" ht="12.75" customHeight="1">
      <c r="A24" s="180" t="s">
        <v>155</v>
      </c>
      <c r="B24" s="112" t="s">
        <v>210</v>
      </c>
      <c r="C24" s="82"/>
      <c r="D24" s="85">
        <v>15974</v>
      </c>
      <c r="E24" s="80"/>
      <c r="F24" s="80">
        <v>4216</v>
      </c>
      <c r="G24" s="88" t="s">
        <v>150</v>
      </c>
      <c r="H24" s="120">
        <v>0</v>
      </c>
      <c r="I24" s="121">
        <v>4104.69</v>
      </c>
      <c r="J24" s="81">
        <f t="shared" si="0"/>
        <v>4104.69</v>
      </c>
    </row>
    <row r="25" spans="1:10" ht="12.75" customHeight="1">
      <c r="A25" s="181"/>
      <c r="B25" s="112" t="s">
        <v>218</v>
      </c>
      <c r="C25" s="82"/>
      <c r="D25" s="85"/>
      <c r="E25" s="80">
        <v>3111</v>
      </c>
      <c r="F25" s="80">
        <v>6121</v>
      </c>
      <c r="G25" s="88" t="s">
        <v>150</v>
      </c>
      <c r="H25" s="120">
        <v>9768.3</v>
      </c>
      <c r="I25" s="121">
        <v>-4104.69</v>
      </c>
      <c r="J25" s="81">
        <f t="shared" si="0"/>
        <v>5663.61</v>
      </c>
    </row>
    <row r="26" spans="1:10" ht="12.75" customHeight="1">
      <c r="A26" s="182"/>
      <c r="B26" s="112" t="s">
        <v>213</v>
      </c>
      <c r="C26" s="82"/>
      <c r="D26" s="85">
        <v>15974</v>
      </c>
      <c r="E26" s="80">
        <v>3111</v>
      </c>
      <c r="F26" s="80">
        <v>6121</v>
      </c>
      <c r="G26" s="88" t="s">
        <v>150</v>
      </c>
      <c r="H26" s="120">
        <v>0</v>
      </c>
      <c r="I26" s="121">
        <v>4104.69</v>
      </c>
      <c r="J26" s="81">
        <f t="shared" si="0"/>
        <v>4104.69</v>
      </c>
    </row>
    <row r="27" spans="1:10" ht="12.75" customHeight="1">
      <c r="A27" s="174" t="s">
        <v>168</v>
      </c>
      <c r="B27" s="112" t="s">
        <v>205</v>
      </c>
      <c r="C27" s="82"/>
      <c r="D27" s="85"/>
      <c r="E27" s="80">
        <v>3639</v>
      </c>
      <c r="F27" s="80">
        <v>6121</v>
      </c>
      <c r="G27" s="88" t="s">
        <v>141</v>
      </c>
      <c r="H27" s="120">
        <v>1212.13</v>
      </c>
      <c r="I27" s="121">
        <v>7214.53</v>
      </c>
      <c r="J27" s="81">
        <f t="shared" si="0"/>
        <v>8426.66</v>
      </c>
    </row>
    <row r="28" spans="1:10" s="7" customFormat="1" ht="12.75" customHeight="1">
      <c r="A28" s="25"/>
      <c r="B28" s="26"/>
      <c r="C28" s="27"/>
      <c r="D28" s="27"/>
      <c r="E28" s="194" t="s">
        <v>8</v>
      </c>
      <c r="F28" s="194"/>
      <c r="G28" s="194"/>
      <c r="H28" s="81">
        <f>H7+H8+H9+H10+H12+H13+H14+H18+H21+H24</f>
        <v>6552.47</v>
      </c>
      <c r="I28" s="116">
        <f aca="true" t="shared" si="1" ref="I28:J28">I7+I8+I9+I10+I12+I13+I14+I18+I21+I24</f>
        <v>7747.929999999999</v>
      </c>
      <c r="J28" s="81">
        <f t="shared" si="1"/>
        <v>14300.400000000001</v>
      </c>
    </row>
    <row r="29" spans="1:10" s="7" customFormat="1" ht="12.75" customHeight="1">
      <c r="A29" s="25"/>
      <c r="B29" s="79" t="s">
        <v>33</v>
      </c>
      <c r="C29" s="27"/>
      <c r="D29" s="27"/>
      <c r="E29" s="195" t="s">
        <v>32</v>
      </c>
      <c r="F29" s="195"/>
      <c r="G29" s="195"/>
      <c r="H29" s="81">
        <f>H5+H6+H11</f>
        <v>15</v>
      </c>
      <c r="I29" s="116">
        <f>I5+I6+I11</f>
        <v>-4.6</v>
      </c>
      <c r="J29" s="81">
        <f>J5+J6+J11</f>
        <v>10.4</v>
      </c>
    </row>
    <row r="30" spans="1:10" s="7" customFormat="1" ht="12.75" customHeight="1">
      <c r="A30" s="25"/>
      <c r="B30" s="31"/>
      <c r="C30" s="27"/>
      <c r="D30" s="27"/>
      <c r="E30" s="196" t="s">
        <v>38</v>
      </c>
      <c r="F30" s="196"/>
      <c r="G30" s="196"/>
      <c r="H30" s="30">
        <f>H15+H16+H17+H19+H20+H22+H23+H25+H26+H27</f>
        <v>19609.79</v>
      </c>
      <c r="I30" s="36">
        <f aca="true" t="shared" si="2" ref="I30:J30">I15+I16+I17+I19+I20+I22+I23+I25+I26+I27</f>
        <v>7214.53</v>
      </c>
      <c r="J30" s="30">
        <f t="shared" si="2"/>
        <v>26824.319999999996</v>
      </c>
    </row>
    <row r="31" spans="1:10" ht="12.75" customHeight="1">
      <c r="A31" s="8"/>
      <c r="B31" s="13"/>
      <c r="C31" s="16"/>
      <c r="D31" s="16"/>
      <c r="E31" s="196" t="s">
        <v>16</v>
      </c>
      <c r="F31" s="196"/>
      <c r="G31" s="196"/>
      <c r="H31" s="35">
        <f>H28-H29-H30</f>
        <v>-13072.32</v>
      </c>
      <c r="I31" s="34">
        <f>I28-I29-I30</f>
        <v>538</v>
      </c>
      <c r="J31" s="35">
        <f>J28-J29-J30</f>
        <v>-12534.319999999994</v>
      </c>
    </row>
    <row r="32" spans="1:10" ht="12.75" customHeight="1">
      <c r="A32" s="5" t="s">
        <v>19</v>
      </c>
      <c r="B32" s="9"/>
      <c r="C32" s="6"/>
      <c r="D32" s="6"/>
      <c r="E32" s="12"/>
      <c r="F32" s="9"/>
      <c r="G32" s="9"/>
      <c r="H32" s="11"/>
      <c r="I32" s="11"/>
      <c r="J32" s="74"/>
    </row>
    <row r="33" spans="1:10" ht="12.75" customHeight="1">
      <c r="A33" s="187" t="s">
        <v>7</v>
      </c>
      <c r="B33" s="95" t="s">
        <v>146</v>
      </c>
      <c r="C33" s="83"/>
      <c r="D33" s="84"/>
      <c r="E33" s="85">
        <v>3113</v>
      </c>
      <c r="F33" s="85">
        <v>5169</v>
      </c>
      <c r="G33" s="84"/>
      <c r="H33" s="120">
        <v>109</v>
      </c>
      <c r="I33" s="87">
        <v>-60</v>
      </c>
      <c r="J33" s="120">
        <f aca="true" t="shared" si="3" ref="J33:J38">H33+I33</f>
        <v>49</v>
      </c>
    </row>
    <row r="34" spans="1:10" ht="12.75" customHeight="1">
      <c r="A34" s="189"/>
      <c r="B34" s="95" t="s">
        <v>47</v>
      </c>
      <c r="C34" s="83"/>
      <c r="D34" s="84"/>
      <c r="E34" s="85">
        <v>4357</v>
      </c>
      <c r="F34" s="85">
        <v>5222</v>
      </c>
      <c r="G34" s="84" t="s">
        <v>51</v>
      </c>
      <c r="H34" s="81">
        <v>193.02</v>
      </c>
      <c r="I34" s="87">
        <v>60</v>
      </c>
      <c r="J34" s="81">
        <f t="shared" si="3"/>
        <v>253.02</v>
      </c>
    </row>
    <row r="35" spans="1:10" ht="12.75" customHeight="1">
      <c r="A35" s="187" t="s">
        <v>10</v>
      </c>
      <c r="B35" s="89" t="s">
        <v>48</v>
      </c>
      <c r="C35" s="83"/>
      <c r="D35" s="82"/>
      <c r="E35" s="90">
        <v>6171</v>
      </c>
      <c r="F35" s="92">
        <v>5424</v>
      </c>
      <c r="G35" s="88"/>
      <c r="H35" s="72">
        <v>210</v>
      </c>
      <c r="I35" s="76">
        <v>70</v>
      </c>
      <c r="J35" s="73">
        <f t="shared" si="3"/>
        <v>280</v>
      </c>
    </row>
    <row r="36" spans="1:10" ht="12.75" customHeight="1">
      <c r="A36" s="188"/>
      <c r="B36" s="89" t="s">
        <v>49</v>
      </c>
      <c r="C36" s="83"/>
      <c r="D36" s="82"/>
      <c r="E36" s="90">
        <v>6171</v>
      </c>
      <c r="F36" s="92">
        <v>5011</v>
      </c>
      <c r="G36" s="88"/>
      <c r="H36" s="72">
        <v>55189</v>
      </c>
      <c r="I36" s="76">
        <v>-70</v>
      </c>
      <c r="J36" s="73">
        <f t="shared" si="3"/>
        <v>55119</v>
      </c>
    </row>
    <row r="37" spans="1:10" ht="12.75" customHeight="1">
      <c r="A37" s="187" t="s">
        <v>27</v>
      </c>
      <c r="B37" s="62" t="s">
        <v>54</v>
      </c>
      <c r="C37" s="55"/>
      <c r="D37" s="55"/>
      <c r="E37" s="55">
        <v>4339</v>
      </c>
      <c r="F37" s="55">
        <v>5492</v>
      </c>
      <c r="G37" s="88" t="s">
        <v>45</v>
      </c>
      <c r="H37" s="91">
        <v>120</v>
      </c>
      <c r="I37" s="76">
        <v>35</v>
      </c>
      <c r="J37" s="73">
        <f t="shared" si="3"/>
        <v>155</v>
      </c>
    </row>
    <row r="38" spans="1:10" ht="12.75" customHeight="1">
      <c r="A38" s="189"/>
      <c r="B38" s="62" t="s">
        <v>144</v>
      </c>
      <c r="C38" s="55"/>
      <c r="D38" s="55"/>
      <c r="E38" s="55">
        <v>6112</v>
      </c>
      <c r="F38" s="55">
        <v>5179</v>
      </c>
      <c r="G38" s="88" t="s">
        <v>45</v>
      </c>
      <c r="H38" s="91">
        <v>35</v>
      </c>
      <c r="I38" s="76">
        <v>-35</v>
      </c>
      <c r="J38" s="73">
        <f t="shared" si="3"/>
        <v>0</v>
      </c>
    </row>
    <row r="39" spans="1:10" ht="12.75" customHeight="1">
      <c r="A39" s="187" t="s">
        <v>28</v>
      </c>
      <c r="B39" s="129" t="s">
        <v>59</v>
      </c>
      <c r="C39" s="62"/>
      <c r="D39" s="62"/>
      <c r="E39" s="135">
        <v>3113</v>
      </c>
      <c r="F39" s="135">
        <v>5331</v>
      </c>
      <c r="G39" s="150" t="s">
        <v>60</v>
      </c>
      <c r="H39" s="91">
        <v>370</v>
      </c>
      <c r="I39" s="76">
        <v>-5</v>
      </c>
      <c r="J39" s="73">
        <f aca="true" t="shared" si="4" ref="J39:J49">SUM(H39:I39)</f>
        <v>365</v>
      </c>
    </row>
    <row r="40" spans="1:10" ht="12.75" customHeight="1">
      <c r="A40" s="188"/>
      <c r="B40" s="129" t="s">
        <v>61</v>
      </c>
      <c r="C40" s="62"/>
      <c r="D40" s="62"/>
      <c r="E40" s="135">
        <v>3113</v>
      </c>
      <c r="F40" s="135">
        <v>5331</v>
      </c>
      <c r="G40" s="150" t="s">
        <v>62</v>
      </c>
      <c r="H40" s="91">
        <v>176</v>
      </c>
      <c r="I40" s="76">
        <v>18</v>
      </c>
      <c r="J40" s="73">
        <f t="shared" si="4"/>
        <v>194</v>
      </c>
    </row>
    <row r="41" spans="1:10" ht="12.75" customHeight="1">
      <c r="A41" s="188"/>
      <c r="B41" s="129" t="s">
        <v>63</v>
      </c>
      <c r="C41" s="62"/>
      <c r="D41" s="62"/>
      <c r="E41" s="135">
        <v>3113</v>
      </c>
      <c r="F41" s="135">
        <v>5331</v>
      </c>
      <c r="G41" s="150" t="s">
        <v>58</v>
      </c>
      <c r="H41" s="91">
        <v>999</v>
      </c>
      <c r="I41" s="76">
        <v>14</v>
      </c>
      <c r="J41" s="73">
        <f t="shared" si="4"/>
        <v>1013</v>
      </c>
    </row>
    <row r="42" spans="1:10" ht="12.75" customHeight="1">
      <c r="A42" s="188"/>
      <c r="B42" s="129" t="s">
        <v>64</v>
      </c>
      <c r="C42" s="62"/>
      <c r="D42" s="62"/>
      <c r="E42" s="135">
        <v>3113</v>
      </c>
      <c r="F42" s="135">
        <v>5331</v>
      </c>
      <c r="G42" s="150" t="s">
        <v>58</v>
      </c>
      <c r="H42" s="91">
        <v>219</v>
      </c>
      <c r="I42" s="76">
        <v>33</v>
      </c>
      <c r="J42" s="73">
        <f t="shared" si="4"/>
        <v>252</v>
      </c>
    </row>
    <row r="43" spans="1:10" ht="12.75" customHeight="1">
      <c r="A43" s="188"/>
      <c r="B43" s="129" t="s">
        <v>65</v>
      </c>
      <c r="C43" s="62"/>
      <c r="D43" s="62"/>
      <c r="E43" s="135">
        <v>3111</v>
      </c>
      <c r="F43" s="135">
        <v>5331</v>
      </c>
      <c r="G43" s="150" t="s">
        <v>66</v>
      </c>
      <c r="H43" s="91">
        <v>190</v>
      </c>
      <c r="I43" s="76">
        <v>-4</v>
      </c>
      <c r="J43" s="73">
        <f t="shared" si="4"/>
        <v>186</v>
      </c>
    </row>
    <row r="44" spans="1:10" ht="12.75" customHeight="1">
      <c r="A44" s="188"/>
      <c r="B44" s="89" t="s">
        <v>67</v>
      </c>
      <c r="C44" s="62"/>
      <c r="D44" s="62"/>
      <c r="E44" s="80">
        <v>4350</v>
      </c>
      <c r="F44" s="80">
        <v>5331</v>
      </c>
      <c r="G44" s="88" t="s">
        <v>68</v>
      </c>
      <c r="H44" s="91">
        <v>1066</v>
      </c>
      <c r="I44" s="76">
        <v>38</v>
      </c>
      <c r="J44" s="73">
        <f t="shared" si="4"/>
        <v>1104</v>
      </c>
    </row>
    <row r="45" spans="1:10" ht="12.75" customHeight="1">
      <c r="A45" s="188"/>
      <c r="B45" s="89" t="s">
        <v>69</v>
      </c>
      <c r="C45" s="62"/>
      <c r="D45" s="62"/>
      <c r="E45" s="80">
        <v>4359</v>
      </c>
      <c r="F45" s="80">
        <v>5331</v>
      </c>
      <c r="G45" s="88" t="s">
        <v>70</v>
      </c>
      <c r="H45" s="91">
        <v>32</v>
      </c>
      <c r="I45" s="76">
        <v>1</v>
      </c>
      <c r="J45" s="73">
        <f t="shared" si="4"/>
        <v>33</v>
      </c>
    </row>
    <row r="46" spans="1:10" ht="12.75" customHeight="1">
      <c r="A46" s="188"/>
      <c r="B46" s="89" t="s">
        <v>71</v>
      </c>
      <c r="C46" s="62"/>
      <c r="D46" s="62"/>
      <c r="E46" s="80">
        <v>4350</v>
      </c>
      <c r="F46" s="80">
        <v>5331</v>
      </c>
      <c r="G46" s="88" t="s">
        <v>55</v>
      </c>
      <c r="H46" s="91">
        <v>1185</v>
      </c>
      <c r="I46" s="76">
        <v>16</v>
      </c>
      <c r="J46" s="73">
        <f t="shared" si="4"/>
        <v>1201</v>
      </c>
    </row>
    <row r="47" spans="1:10" ht="12.75" customHeight="1">
      <c r="A47" s="188"/>
      <c r="B47" s="89" t="s">
        <v>72</v>
      </c>
      <c r="C47" s="62"/>
      <c r="D47" s="62"/>
      <c r="E47" s="80">
        <v>4357</v>
      </c>
      <c r="F47" s="80">
        <v>5331</v>
      </c>
      <c r="G47" s="88" t="s">
        <v>73</v>
      </c>
      <c r="H47" s="91">
        <v>521</v>
      </c>
      <c r="I47" s="76">
        <v>7</v>
      </c>
      <c r="J47" s="73">
        <f t="shared" si="4"/>
        <v>528</v>
      </c>
    </row>
    <row r="48" spans="1:10" ht="12.75" customHeight="1">
      <c r="A48" s="188"/>
      <c r="B48" s="89" t="s">
        <v>74</v>
      </c>
      <c r="C48" s="62"/>
      <c r="D48" s="62"/>
      <c r="E48" s="80">
        <v>4359</v>
      </c>
      <c r="F48" s="80">
        <v>5331</v>
      </c>
      <c r="G48" s="88" t="s">
        <v>75</v>
      </c>
      <c r="H48" s="91">
        <v>52</v>
      </c>
      <c r="I48" s="76">
        <v>1</v>
      </c>
      <c r="J48" s="73">
        <f t="shared" si="4"/>
        <v>53</v>
      </c>
    </row>
    <row r="49" spans="1:10" ht="12.75" customHeight="1">
      <c r="A49" s="189"/>
      <c r="B49" s="89" t="s">
        <v>76</v>
      </c>
      <c r="C49" s="62"/>
      <c r="D49" s="62"/>
      <c r="E49" s="80">
        <v>4356</v>
      </c>
      <c r="F49" s="80">
        <v>5331</v>
      </c>
      <c r="G49" s="88" t="s">
        <v>77</v>
      </c>
      <c r="H49" s="91">
        <v>10</v>
      </c>
      <c r="I49" s="76">
        <v>-1</v>
      </c>
      <c r="J49" s="73">
        <f t="shared" si="4"/>
        <v>9</v>
      </c>
    </row>
    <row r="50" spans="1:10" ht="12.75" customHeight="1">
      <c r="A50" s="172" t="s">
        <v>79</v>
      </c>
      <c r="B50" s="82" t="s">
        <v>78</v>
      </c>
      <c r="C50" s="61"/>
      <c r="D50" s="55"/>
      <c r="E50" s="85">
        <v>2221</v>
      </c>
      <c r="F50" s="85">
        <v>5213</v>
      </c>
      <c r="G50" s="84"/>
      <c r="H50" s="81">
        <v>15286</v>
      </c>
      <c r="I50" s="121">
        <v>420</v>
      </c>
      <c r="J50" s="73">
        <f aca="true" t="shared" si="5" ref="J50:J53">H50+I50</f>
        <v>15706</v>
      </c>
    </row>
    <row r="51" spans="1:10" ht="12.75" customHeight="1">
      <c r="A51" s="187" t="s">
        <v>80</v>
      </c>
      <c r="B51" s="129" t="s">
        <v>89</v>
      </c>
      <c r="C51" s="61"/>
      <c r="D51" s="55">
        <v>13010</v>
      </c>
      <c r="E51" s="130">
        <v>4339</v>
      </c>
      <c r="F51" s="131">
        <v>5424</v>
      </c>
      <c r="G51" s="88" t="s">
        <v>88</v>
      </c>
      <c r="H51" s="93">
        <v>6</v>
      </c>
      <c r="I51" s="76">
        <v>2</v>
      </c>
      <c r="J51" s="72">
        <f t="shared" si="5"/>
        <v>8</v>
      </c>
    </row>
    <row r="52" spans="1:10" ht="12.75" customHeight="1">
      <c r="A52" s="189"/>
      <c r="B52" s="129" t="s">
        <v>90</v>
      </c>
      <c r="C52" s="61"/>
      <c r="D52" s="55">
        <v>13010</v>
      </c>
      <c r="E52" s="130">
        <v>4339</v>
      </c>
      <c r="F52" s="131">
        <v>5499</v>
      </c>
      <c r="G52" s="88" t="s">
        <v>88</v>
      </c>
      <c r="H52" s="93">
        <v>73</v>
      </c>
      <c r="I52" s="76">
        <v>-2</v>
      </c>
      <c r="J52" s="72">
        <f t="shared" si="5"/>
        <v>71</v>
      </c>
    </row>
    <row r="53" spans="1:10" ht="12.75" customHeight="1">
      <c r="A53" s="187" t="s">
        <v>92</v>
      </c>
      <c r="B53" s="129" t="s">
        <v>143</v>
      </c>
      <c r="C53" s="61"/>
      <c r="D53" s="55">
        <v>13011</v>
      </c>
      <c r="E53" s="130">
        <v>4329</v>
      </c>
      <c r="F53" s="131">
        <v>5137</v>
      </c>
      <c r="G53" s="88" t="s">
        <v>91</v>
      </c>
      <c r="H53" s="93">
        <v>25</v>
      </c>
      <c r="I53" s="76">
        <v>-5</v>
      </c>
      <c r="J53" s="72">
        <f t="shared" si="5"/>
        <v>20</v>
      </c>
    </row>
    <row r="54" spans="1:10" ht="12.75" customHeight="1">
      <c r="A54" s="189"/>
      <c r="B54" s="129" t="s">
        <v>142</v>
      </c>
      <c r="C54" s="62"/>
      <c r="D54" s="55">
        <v>13011</v>
      </c>
      <c r="E54" s="130">
        <v>4329</v>
      </c>
      <c r="F54" s="131">
        <v>5424</v>
      </c>
      <c r="G54" s="88" t="s">
        <v>91</v>
      </c>
      <c r="H54" s="93">
        <v>23</v>
      </c>
      <c r="I54" s="76">
        <v>5</v>
      </c>
      <c r="J54" s="72">
        <f aca="true" t="shared" si="6" ref="J54:J105">SUM(H54:I54)</f>
        <v>28</v>
      </c>
    </row>
    <row r="55" spans="1:10" ht="12.75" customHeight="1">
      <c r="A55" s="187" t="s">
        <v>93</v>
      </c>
      <c r="B55" s="158" t="s">
        <v>94</v>
      </c>
      <c r="C55" s="62"/>
      <c r="D55" s="55"/>
      <c r="E55" s="135">
        <v>5212</v>
      </c>
      <c r="F55" s="135">
        <v>5137</v>
      </c>
      <c r="G55" s="88"/>
      <c r="H55" s="93">
        <v>40</v>
      </c>
      <c r="I55" s="94">
        <v>-35</v>
      </c>
      <c r="J55" s="72">
        <f t="shared" si="6"/>
        <v>5</v>
      </c>
    </row>
    <row r="56" spans="1:10" ht="12.75" customHeight="1">
      <c r="A56" s="188"/>
      <c r="B56" s="158" t="s">
        <v>95</v>
      </c>
      <c r="C56" s="62"/>
      <c r="D56" s="55"/>
      <c r="E56" s="135">
        <v>5212</v>
      </c>
      <c r="F56" s="135">
        <v>5156</v>
      </c>
      <c r="G56" s="88"/>
      <c r="H56" s="93">
        <v>15</v>
      </c>
      <c r="I56" s="94">
        <v>-5</v>
      </c>
      <c r="J56" s="72">
        <f t="shared" si="6"/>
        <v>10</v>
      </c>
    </row>
    <row r="57" spans="1:10" ht="12.75" customHeight="1">
      <c r="A57" s="188"/>
      <c r="B57" s="158" t="s">
        <v>96</v>
      </c>
      <c r="C57" s="62"/>
      <c r="D57" s="55"/>
      <c r="E57" s="135">
        <v>5279</v>
      </c>
      <c r="F57" s="135">
        <v>5162</v>
      </c>
      <c r="G57" s="88"/>
      <c r="H57" s="93">
        <v>20</v>
      </c>
      <c r="I57" s="94">
        <v>-10</v>
      </c>
      <c r="J57" s="72">
        <f t="shared" si="6"/>
        <v>10</v>
      </c>
    </row>
    <row r="58" spans="1:10" ht="12.75" customHeight="1">
      <c r="A58" s="188"/>
      <c r="B58" s="158" t="s">
        <v>101</v>
      </c>
      <c r="C58" s="62"/>
      <c r="D58" s="55"/>
      <c r="E58" s="135">
        <v>5512</v>
      </c>
      <c r="F58" s="135">
        <v>5021</v>
      </c>
      <c r="G58" s="88" t="s">
        <v>97</v>
      </c>
      <c r="H58" s="93">
        <v>75</v>
      </c>
      <c r="I58" s="94">
        <v>-10</v>
      </c>
      <c r="J58" s="72">
        <f t="shared" si="6"/>
        <v>65</v>
      </c>
    </row>
    <row r="59" spans="1:10" ht="12.75" customHeight="1">
      <c r="A59" s="188"/>
      <c r="B59" s="158" t="s">
        <v>102</v>
      </c>
      <c r="C59" s="62"/>
      <c r="D59" s="55"/>
      <c r="E59" s="135">
        <v>5512</v>
      </c>
      <c r="F59" s="135">
        <v>5132</v>
      </c>
      <c r="G59" s="88" t="s">
        <v>97</v>
      </c>
      <c r="H59" s="93">
        <v>30</v>
      </c>
      <c r="I59" s="94">
        <v>-10</v>
      </c>
      <c r="J59" s="72">
        <f t="shared" si="6"/>
        <v>20</v>
      </c>
    </row>
    <row r="60" spans="1:10" ht="12.75" customHeight="1">
      <c r="A60" s="188"/>
      <c r="B60" s="158" t="s">
        <v>103</v>
      </c>
      <c r="C60" s="62"/>
      <c r="D60" s="55"/>
      <c r="E60" s="135">
        <v>5512</v>
      </c>
      <c r="F60" s="135">
        <v>5021</v>
      </c>
      <c r="G60" s="88" t="s">
        <v>98</v>
      </c>
      <c r="H60" s="93">
        <v>43</v>
      </c>
      <c r="I60" s="94">
        <v>-5</v>
      </c>
      <c r="J60" s="72">
        <f t="shared" si="6"/>
        <v>38</v>
      </c>
    </row>
    <row r="61" spans="1:10" ht="12.75" customHeight="1">
      <c r="A61" s="188"/>
      <c r="B61" s="158" t="s">
        <v>104</v>
      </c>
      <c r="C61" s="62"/>
      <c r="D61" s="55"/>
      <c r="E61" s="135">
        <v>5512</v>
      </c>
      <c r="F61" s="135">
        <v>5039</v>
      </c>
      <c r="G61" s="88" t="s">
        <v>98</v>
      </c>
      <c r="H61" s="93">
        <v>10</v>
      </c>
      <c r="I61" s="94">
        <v>-5</v>
      </c>
      <c r="J61" s="72">
        <f t="shared" si="6"/>
        <v>5</v>
      </c>
    </row>
    <row r="62" spans="1:10" ht="12.75" customHeight="1">
      <c r="A62" s="188"/>
      <c r="B62" s="158" t="s">
        <v>105</v>
      </c>
      <c r="C62" s="62"/>
      <c r="D62" s="55"/>
      <c r="E62" s="135">
        <v>5512</v>
      </c>
      <c r="F62" s="135">
        <v>5131</v>
      </c>
      <c r="G62" s="88" t="s">
        <v>98</v>
      </c>
      <c r="H62" s="93">
        <v>5</v>
      </c>
      <c r="I62" s="94">
        <v>-2</v>
      </c>
      <c r="J62" s="72">
        <f t="shared" si="6"/>
        <v>3</v>
      </c>
    </row>
    <row r="63" spans="1:10" ht="12.75" customHeight="1">
      <c r="A63" s="188"/>
      <c r="B63" s="158" t="s">
        <v>106</v>
      </c>
      <c r="C63" s="62"/>
      <c r="D63" s="55"/>
      <c r="E63" s="135">
        <v>5512</v>
      </c>
      <c r="F63" s="135">
        <v>5132</v>
      </c>
      <c r="G63" s="88" t="s">
        <v>98</v>
      </c>
      <c r="H63" s="93">
        <v>20</v>
      </c>
      <c r="I63" s="94">
        <v>-10</v>
      </c>
      <c r="J63" s="72">
        <f t="shared" si="6"/>
        <v>10</v>
      </c>
    </row>
    <row r="64" spans="1:10" ht="12.75" customHeight="1">
      <c r="A64" s="188"/>
      <c r="B64" s="158" t="s">
        <v>107</v>
      </c>
      <c r="C64" s="62"/>
      <c r="D64" s="55"/>
      <c r="E64" s="135">
        <v>5512</v>
      </c>
      <c r="F64" s="135">
        <v>5162</v>
      </c>
      <c r="G64" s="88" t="s">
        <v>98</v>
      </c>
      <c r="H64" s="93">
        <v>15</v>
      </c>
      <c r="I64" s="94">
        <v>-3</v>
      </c>
      <c r="J64" s="72">
        <f t="shared" si="6"/>
        <v>12</v>
      </c>
    </row>
    <row r="65" spans="1:10" ht="12.75" customHeight="1">
      <c r="A65" s="188"/>
      <c r="B65" s="158" t="s">
        <v>108</v>
      </c>
      <c r="C65" s="62"/>
      <c r="D65" s="55"/>
      <c r="E65" s="135">
        <v>5512</v>
      </c>
      <c r="F65" s="135">
        <v>5173</v>
      </c>
      <c r="G65" s="88" t="s">
        <v>98</v>
      </c>
      <c r="H65" s="93">
        <v>10</v>
      </c>
      <c r="I65" s="94">
        <v>-4</v>
      </c>
      <c r="J65" s="72">
        <f t="shared" si="6"/>
        <v>6</v>
      </c>
    </row>
    <row r="66" spans="1:10" ht="12.75" customHeight="1">
      <c r="A66" s="188"/>
      <c r="B66" s="158" t="s">
        <v>100</v>
      </c>
      <c r="C66" s="62"/>
      <c r="D66" s="55"/>
      <c r="E66" s="130">
        <v>5521</v>
      </c>
      <c r="F66" s="135">
        <v>5137</v>
      </c>
      <c r="G66" s="157" t="s">
        <v>99</v>
      </c>
      <c r="H66" s="93">
        <v>20</v>
      </c>
      <c r="I66" s="94">
        <v>-10</v>
      </c>
      <c r="J66" s="72">
        <f t="shared" si="6"/>
        <v>10</v>
      </c>
    </row>
    <row r="67" spans="1:10" ht="12.75" customHeight="1">
      <c r="A67" s="188"/>
      <c r="B67" s="158" t="s">
        <v>109</v>
      </c>
      <c r="C67" s="62"/>
      <c r="D67" s="55"/>
      <c r="E67" s="130">
        <v>5212</v>
      </c>
      <c r="F67" s="135">
        <v>5154</v>
      </c>
      <c r="G67" s="157"/>
      <c r="H67" s="93">
        <v>4</v>
      </c>
      <c r="I67" s="94">
        <v>10</v>
      </c>
      <c r="J67" s="72">
        <f t="shared" si="6"/>
        <v>14</v>
      </c>
    </row>
    <row r="68" spans="1:10" ht="12.75" customHeight="1">
      <c r="A68" s="188"/>
      <c r="B68" s="158" t="s">
        <v>110</v>
      </c>
      <c r="C68" s="62"/>
      <c r="D68" s="55"/>
      <c r="E68" s="130">
        <v>5512</v>
      </c>
      <c r="F68" s="135">
        <v>5019</v>
      </c>
      <c r="G68" s="157" t="s">
        <v>97</v>
      </c>
      <c r="H68" s="93">
        <v>20</v>
      </c>
      <c r="I68" s="94">
        <v>15</v>
      </c>
      <c r="J68" s="72">
        <f t="shared" si="6"/>
        <v>35</v>
      </c>
    </row>
    <row r="69" spans="1:10" ht="12.75" customHeight="1">
      <c r="A69" s="188"/>
      <c r="B69" s="158" t="s">
        <v>111</v>
      </c>
      <c r="C69" s="62"/>
      <c r="D69" s="55"/>
      <c r="E69" s="130">
        <v>5512</v>
      </c>
      <c r="F69" s="135">
        <v>5137</v>
      </c>
      <c r="G69" s="157" t="s">
        <v>97</v>
      </c>
      <c r="H69" s="93">
        <v>141.2</v>
      </c>
      <c r="I69" s="94">
        <v>22</v>
      </c>
      <c r="J69" s="72">
        <f t="shared" si="6"/>
        <v>163.2</v>
      </c>
    </row>
    <row r="70" spans="1:10" ht="12.75" customHeight="1">
      <c r="A70" s="188"/>
      <c r="B70" s="158" t="s">
        <v>112</v>
      </c>
      <c r="C70" s="62"/>
      <c r="D70" s="55"/>
      <c r="E70" s="130">
        <v>5512</v>
      </c>
      <c r="F70" s="135">
        <v>5156</v>
      </c>
      <c r="G70" s="157" t="s">
        <v>97</v>
      </c>
      <c r="H70" s="93">
        <v>55</v>
      </c>
      <c r="I70" s="94">
        <v>8</v>
      </c>
      <c r="J70" s="72">
        <f t="shared" si="6"/>
        <v>63</v>
      </c>
    </row>
    <row r="71" spans="1:10" ht="12.75" customHeight="1">
      <c r="A71" s="188"/>
      <c r="B71" s="158" t="s">
        <v>113</v>
      </c>
      <c r="C71" s="62"/>
      <c r="D71" s="55"/>
      <c r="E71" s="130">
        <v>5512</v>
      </c>
      <c r="F71" s="135">
        <v>5137</v>
      </c>
      <c r="G71" s="157" t="s">
        <v>98</v>
      </c>
      <c r="H71" s="93">
        <v>156.2</v>
      </c>
      <c r="I71" s="94">
        <v>25</v>
      </c>
      <c r="J71" s="72">
        <f t="shared" si="6"/>
        <v>181.2</v>
      </c>
    </row>
    <row r="72" spans="1:10" ht="12.75" customHeight="1">
      <c r="A72" s="188"/>
      <c r="B72" s="158" t="s">
        <v>116</v>
      </c>
      <c r="C72" s="62"/>
      <c r="D72" s="55"/>
      <c r="E72" s="130">
        <v>5512</v>
      </c>
      <c r="F72" s="135">
        <v>5139</v>
      </c>
      <c r="G72" s="157" t="s">
        <v>98</v>
      </c>
      <c r="H72" s="93">
        <v>5</v>
      </c>
      <c r="I72" s="94">
        <v>4</v>
      </c>
      <c r="J72" s="72">
        <f t="shared" si="6"/>
        <v>9</v>
      </c>
    </row>
    <row r="73" spans="1:10" ht="12.75" customHeight="1">
      <c r="A73" s="188"/>
      <c r="B73" s="158" t="s">
        <v>115</v>
      </c>
      <c r="C73" s="62"/>
      <c r="D73" s="55"/>
      <c r="E73" s="130">
        <v>5512</v>
      </c>
      <c r="F73" s="135">
        <v>5154</v>
      </c>
      <c r="G73" s="157" t="s">
        <v>98</v>
      </c>
      <c r="H73" s="93">
        <v>23.4</v>
      </c>
      <c r="I73" s="94">
        <v>3</v>
      </c>
      <c r="J73" s="72">
        <f t="shared" si="6"/>
        <v>26.4</v>
      </c>
    </row>
    <row r="74" spans="1:10" ht="12.75" customHeight="1">
      <c r="A74" s="188"/>
      <c r="B74" s="158" t="s">
        <v>114</v>
      </c>
      <c r="C74" s="62"/>
      <c r="D74" s="55"/>
      <c r="E74" s="130">
        <v>5512</v>
      </c>
      <c r="F74" s="135">
        <v>5156</v>
      </c>
      <c r="G74" s="157" t="s">
        <v>98</v>
      </c>
      <c r="H74" s="93">
        <v>30</v>
      </c>
      <c r="I74" s="94">
        <v>7</v>
      </c>
      <c r="J74" s="72">
        <f t="shared" si="6"/>
        <v>37</v>
      </c>
    </row>
    <row r="75" spans="1:10" ht="12.75" customHeight="1">
      <c r="A75" s="188"/>
      <c r="B75" s="158" t="s">
        <v>118</v>
      </c>
      <c r="C75" s="62"/>
      <c r="D75" s="55"/>
      <c r="E75" s="130">
        <v>6171</v>
      </c>
      <c r="F75" s="135">
        <v>5169</v>
      </c>
      <c r="G75" s="157" t="s">
        <v>117</v>
      </c>
      <c r="H75" s="93">
        <v>83</v>
      </c>
      <c r="I75" s="94">
        <v>5</v>
      </c>
      <c r="J75" s="72">
        <f t="shared" si="6"/>
        <v>88</v>
      </c>
    </row>
    <row r="76" spans="1:10" ht="12.75" customHeight="1">
      <c r="A76" s="188"/>
      <c r="B76" s="158" t="s">
        <v>119</v>
      </c>
      <c r="C76" s="62"/>
      <c r="D76" s="55"/>
      <c r="E76" s="130">
        <v>5273</v>
      </c>
      <c r="F76" s="135">
        <v>5162</v>
      </c>
      <c r="G76" s="157"/>
      <c r="H76" s="93">
        <v>20</v>
      </c>
      <c r="I76" s="94">
        <v>10</v>
      </c>
      <c r="J76" s="72">
        <f t="shared" si="6"/>
        <v>30</v>
      </c>
    </row>
    <row r="77" spans="1:10" ht="12.75" customHeight="1">
      <c r="A77" s="175"/>
      <c r="B77" s="159" t="s">
        <v>169</v>
      </c>
      <c r="C77" s="64" t="s">
        <v>53</v>
      </c>
      <c r="D77" s="65"/>
      <c r="E77" s="160">
        <v>5512</v>
      </c>
      <c r="F77" s="106">
        <v>5172</v>
      </c>
      <c r="G77" s="161" t="s">
        <v>97</v>
      </c>
      <c r="H77" s="107">
        <v>0</v>
      </c>
      <c r="I77" s="108">
        <v>2.5</v>
      </c>
      <c r="J77" s="99">
        <f t="shared" si="6"/>
        <v>2.5</v>
      </c>
    </row>
    <row r="78" spans="1:10" ht="12.75" customHeight="1">
      <c r="A78" s="175"/>
      <c r="B78" s="158" t="s">
        <v>170</v>
      </c>
      <c r="C78" s="62"/>
      <c r="D78" s="55"/>
      <c r="E78" s="130">
        <v>5512</v>
      </c>
      <c r="F78" s="135">
        <v>5021</v>
      </c>
      <c r="G78" s="157" t="s">
        <v>97</v>
      </c>
      <c r="H78" s="93">
        <v>65</v>
      </c>
      <c r="I78" s="94">
        <v>-2.5</v>
      </c>
      <c r="J78" s="72">
        <f t="shared" si="6"/>
        <v>62.5</v>
      </c>
    </row>
    <row r="79" spans="1:10" ht="12.75" customHeight="1">
      <c r="A79" s="190" t="s">
        <v>120</v>
      </c>
      <c r="B79" s="159" t="s">
        <v>121</v>
      </c>
      <c r="C79" s="64" t="s">
        <v>53</v>
      </c>
      <c r="D79" s="65"/>
      <c r="E79" s="160">
        <v>2141</v>
      </c>
      <c r="F79" s="106">
        <v>5169</v>
      </c>
      <c r="G79" s="161" t="s">
        <v>122</v>
      </c>
      <c r="H79" s="107">
        <v>0</v>
      </c>
      <c r="I79" s="108">
        <v>3</v>
      </c>
      <c r="J79" s="99">
        <f t="shared" si="6"/>
        <v>3</v>
      </c>
    </row>
    <row r="80" spans="1:10" ht="12.75" customHeight="1">
      <c r="A80" s="190"/>
      <c r="B80" s="158" t="s">
        <v>123</v>
      </c>
      <c r="C80" s="62"/>
      <c r="D80" s="55"/>
      <c r="E80" s="130">
        <v>2141</v>
      </c>
      <c r="F80" s="135">
        <v>5169</v>
      </c>
      <c r="G80" s="157"/>
      <c r="H80" s="93">
        <v>50</v>
      </c>
      <c r="I80" s="94">
        <v>-3</v>
      </c>
      <c r="J80" s="72">
        <f t="shared" si="6"/>
        <v>47</v>
      </c>
    </row>
    <row r="81" spans="1:10" ht="12.75" customHeight="1">
      <c r="A81" s="172" t="s">
        <v>124</v>
      </c>
      <c r="B81" s="158" t="s">
        <v>125</v>
      </c>
      <c r="C81" s="62"/>
      <c r="D81" s="55"/>
      <c r="E81" s="135">
        <v>2212</v>
      </c>
      <c r="F81" s="135">
        <v>5171</v>
      </c>
      <c r="G81" s="157" t="s">
        <v>126</v>
      </c>
      <c r="H81" s="93">
        <v>500</v>
      </c>
      <c r="I81" s="94">
        <v>9</v>
      </c>
      <c r="J81" s="72">
        <f t="shared" si="6"/>
        <v>509</v>
      </c>
    </row>
    <row r="82" spans="1:10" ht="12.75" customHeight="1">
      <c r="A82" s="190" t="s">
        <v>155</v>
      </c>
      <c r="B82" s="158" t="s">
        <v>156</v>
      </c>
      <c r="C82" s="62"/>
      <c r="D82" s="55"/>
      <c r="E82" s="135">
        <v>4350</v>
      </c>
      <c r="F82" s="135">
        <v>5331</v>
      </c>
      <c r="G82" s="88" t="s">
        <v>68</v>
      </c>
      <c r="H82" s="93">
        <v>3950</v>
      </c>
      <c r="I82" s="94">
        <v>309</v>
      </c>
      <c r="J82" s="72">
        <f t="shared" si="6"/>
        <v>4259</v>
      </c>
    </row>
    <row r="83" spans="1:10" ht="12.75" customHeight="1">
      <c r="A83" s="190"/>
      <c r="B83" s="158" t="s">
        <v>157</v>
      </c>
      <c r="C83" s="62"/>
      <c r="D83" s="55"/>
      <c r="E83" s="135">
        <v>4359</v>
      </c>
      <c r="F83" s="135">
        <v>5331</v>
      </c>
      <c r="G83" s="88" t="s">
        <v>70</v>
      </c>
      <c r="H83" s="93">
        <v>564</v>
      </c>
      <c r="I83" s="94">
        <v>-309</v>
      </c>
      <c r="J83" s="72">
        <f t="shared" si="6"/>
        <v>255</v>
      </c>
    </row>
    <row r="84" spans="1:10" ht="12.75" customHeight="1">
      <c r="A84" s="190"/>
      <c r="B84" s="158" t="s">
        <v>158</v>
      </c>
      <c r="C84" s="62"/>
      <c r="D84" s="55"/>
      <c r="E84" s="135">
        <v>4359</v>
      </c>
      <c r="F84" s="135">
        <v>5331</v>
      </c>
      <c r="G84" s="88" t="s">
        <v>70</v>
      </c>
      <c r="H84" s="93">
        <v>255</v>
      </c>
      <c r="I84" s="94">
        <v>-101</v>
      </c>
      <c r="J84" s="72">
        <f t="shared" si="6"/>
        <v>154</v>
      </c>
    </row>
    <row r="85" spans="1:10" ht="12.75" customHeight="1">
      <c r="A85" s="190"/>
      <c r="B85" s="158" t="s">
        <v>160</v>
      </c>
      <c r="C85" s="62"/>
      <c r="D85" s="55"/>
      <c r="E85" s="135">
        <v>4351</v>
      </c>
      <c r="F85" s="135">
        <v>5331</v>
      </c>
      <c r="G85" s="88" t="s">
        <v>159</v>
      </c>
      <c r="H85" s="93">
        <v>882</v>
      </c>
      <c r="I85" s="94">
        <v>-628</v>
      </c>
      <c r="J85" s="72">
        <f t="shared" si="6"/>
        <v>254</v>
      </c>
    </row>
    <row r="86" spans="1:10" ht="12.75" customHeight="1">
      <c r="A86" s="190"/>
      <c r="B86" s="158" t="s">
        <v>161</v>
      </c>
      <c r="C86" s="62"/>
      <c r="D86" s="55"/>
      <c r="E86" s="135">
        <v>4356</v>
      </c>
      <c r="F86" s="135">
        <v>5331</v>
      </c>
      <c r="G86" s="88" t="s">
        <v>77</v>
      </c>
      <c r="H86" s="93">
        <v>531</v>
      </c>
      <c r="I86" s="94">
        <v>-146</v>
      </c>
      <c r="J86" s="72">
        <f t="shared" si="6"/>
        <v>385</v>
      </c>
    </row>
    <row r="87" spans="1:10" ht="12.75" customHeight="1">
      <c r="A87" s="190"/>
      <c r="B87" s="158" t="s">
        <v>162</v>
      </c>
      <c r="C87" s="62"/>
      <c r="D87" s="55"/>
      <c r="E87" s="135">
        <v>4350</v>
      </c>
      <c r="F87" s="135">
        <v>5331</v>
      </c>
      <c r="G87" s="88" t="s">
        <v>55</v>
      </c>
      <c r="H87" s="93">
        <v>6585</v>
      </c>
      <c r="I87" s="94">
        <v>-853</v>
      </c>
      <c r="J87" s="72">
        <f t="shared" si="6"/>
        <v>5732</v>
      </c>
    </row>
    <row r="88" spans="1:10" ht="12.75" customHeight="1">
      <c r="A88" s="190"/>
      <c r="B88" s="158" t="s">
        <v>163</v>
      </c>
      <c r="C88" s="62"/>
      <c r="D88" s="55"/>
      <c r="E88" s="135">
        <v>4359</v>
      </c>
      <c r="F88" s="135">
        <v>5331</v>
      </c>
      <c r="G88" s="88" t="s">
        <v>75</v>
      </c>
      <c r="H88" s="93">
        <v>981</v>
      </c>
      <c r="I88" s="94">
        <v>-107</v>
      </c>
      <c r="J88" s="72">
        <f t="shared" si="6"/>
        <v>874</v>
      </c>
    </row>
    <row r="89" spans="1:11" ht="12.75" customHeight="1">
      <c r="A89" s="190"/>
      <c r="B89" s="158" t="s">
        <v>164</v>
      </c>
      <c r="C89" s="62"/>
      <c r="D89" s="55"/>
      <c r="E89" s="135">
        <v>4357</v>
      </c>
      <c r="F89" s="135">
        <v>5331</v>
      </c>
      <c r="G89" s="88" t="s">
        <v>73</v>
      </c>
      <c r="H89" s="93">
        <v>1692</v>
      </c>
      <c r="I89" s="94">
        <v>-900</v>
      </c>
      <c r="J89" s="72">
        <f t="shared" si="6"/>
        <v>792</v>
      </c>
      <c r="K89" s="67"/>
    </row>
    <row r="90" spans="1:11" ht="12.75" customHeight="1">
      <c r="A90" s="190" t="s">
        <v>168</v>
      </c>
      <c r="B90" s="158" t="s">
        <v>171</v>
      </c>
      <c r="C90" s="62"/>
      <c r="D90" s="55"/>
      <c r="E90" s="135">
        <v>3412</v>
      </c>
      <c r="F90" s="135">
        <v>5152</v>
      </c>
      <c r="G90" s="88" t="s">
        <v>172</v>
      </c>
      <c r="H90" s="91">
        <v>10</v>
      </c>
      <c r="I90" s="76">
        <v>80</v>
      </c>
      <c r="J90" s="73">
        <f t="shared" si="6"/>
        <v>90</v>
      </c>
      <c r="K90" s="67"/>
    </row>
    <row r="91" spans="1:11" ht="12.75" customHeight="1">
      <c r="A91" s="190"/>
      <c r="B91" s="158" t="s">
        <v>173</v>
      </c>
      <c r="C91" s="62"/>
      <c r="D91" s="55"/>
      <c r="E91" s="135">
        <v>3412</v>
      </c>
      <c r="F91" s="135">
        <v>5137</v>
      </c>
      <c r="G91" s="88" t="s">
        <v>172</v>
      </c>
      <c r="H91" s="91">
        <v>144.01</v>
      </c>
      <c r="I91" s="76">
        <v>-80</v>
      </c>
      <c r="J91" s="73">
        <f t="shared" si="6"/>
        <v>64.00999999999999</v>
      </c>
      <c r="K91" s="67"/>
    </row>
    <row r="92" spans="1:11" ht="12.75" customHeight="1">
      <c r="A92" s="190"/>
      <c r="B92" s="158" t="s">
        <v>174</v>
      </c>
      <c r="C92" s="62"/>
      <c r="D92" s="55"/>
      <c r="E92" s="135">
        <v>3412</v>
      </c>
      <c r="F92" s="135">
        <v>5151</v>
      </c>
      <c r="G92" s="88" t="s">
        <v>172</v>
      </c>
      <c r="H92" s="91">
        <v>500</v>
      </c>
      <c r="I92" s="76">
        <v>20</v>
      </c>
      <c r="J92" s="73">
        <f t="shared" si="6"/>
        <v>520</v>
      </c>
      <c r="K92" s="67"/>
    </row>
    <row r="93" spans="1:11" ht="12.75" customHeight="1">
      <c r="A93" s="190"/>
      <c r="B93" s="158" t="s">
        <v>175</v>
      </c>
      <c r="C93" s="62"/>
      <c r="D93" s="55"/>
      <c r="E93" s="135">
        <v>3412</v>
      </c>
      <c r="F93" s="135">
        <v>5169</v>
      </c>
      <c r="G93" s="88" t="s">
        <v>172</v>
      </c>
      <c r="H93" s="91">
        <v>1317</v>
      </c>
      <c r="I93" s="76">
        <v>-20</v>
      </c>
      <c r="J93" s="73">
        <f t="shared" si="6"/>
        <v>1297</v>
      </c>
      <c r="K93" s="67"/>
    </row>
    <row r="94" spans="1:11" ht="12.75" customHeight="1">
      <c r="A94" s="190"/>
      <c r="B94" s="158" t="s">
        <v>178</v>
      </c>
      <c r="C94" s="62"/>
      <c r="D94" s="55"/>
      <c r="E94" s="135">
        <v>3429</v>
      </c>
      <c r="F94" s="135">
        <v>5151</v>
      </c>
      <c r="G94" s="88" t="s">
        <v>176</v>
      </c>
      <c r="H94" s="91">
        <v>90</v>
      </c>
      <c r="I94" s="76">
        <v>5</v>
      </c>
      <c r="J94" s="73">
        <f t="shared" si="6"/>
        <v>95</v>
      </c>
      <c r="K94" s="67"/>
    </row>
    <row r="95" spans="1:11" ht="12.75" customHeight="1">
      <c r="A95" s="190"/>
      <c r="B95" s="158" t="s">
        <v>179</v>
      </c>
      <c r="C95" s="62"/>
      <c r="D95" s="55"/>
      <c r="E95" s="135">
        <v>3429</v>
      </c>
      <c r="F95" s="135">
        <v>5154</v>
      </c>
      <c r="G95" s="88" t="s">
        <v>176</v>
      </c>
      <c r="H95" s="91">
        <v>80</v>
      </c>
      <c r="I95" s="76">
        <v>5</v>
      </c>
      <c r="J95" s="73">
        <f t="shared" si="6"/>
        <v>85</v>
      </c>
      <c r="K95" s="67"/>
    </row>
    <row r="96" spans="1:11" ht="12.75" customHeight="1">
      <c r="A96" s="190"/>
      <c r="B96" s="158" t="s">
        <v>177</v>
      </c>
      <c r="C96" s="62"/>
      <c r="D96" s="55"/>
      <c r="E96" s="135">
        <v>3429</v>
      </c>
      <c r="F96" s="135">
        <v>5169</v>
      </c>
      <c r="G96" s="88" t="s">
        <v>176</v>
      </c>
      <c r="H96" s="91">
        <v>1114</v>
      </c>
      <c r="I96" s="76">
        <v>-10</v>
      </c>
      <c r="J96" s="73">
        <f t="shared" si="6"/>
        <v>1104</v>
      </c>
      <c r="K96" s="67"/>
    </row>
    <row r="97" spans="1:11" ht="12.75" customHeight="1">
      <c r="A97" s="190" t="s">
        <v>180</v>
      </c>
      <c r="B97" s="158" t="s">
        <v>182</v>
      </c>
      <c r="C97" s="62"/>
      <c r="D97" s="55"/>
      <c r="E97" s="135">
        <v>2223</v>
      </c>
      <c r="F97" s="135">
        <v>5171</v>
      </c>
      <c r="G97" s="88" t="s">
        <v>181</v>
      </c>
      <c r="H97" s="91">
        <v>60</v>
      </c>
      <c r="I97" s="76">
        <v>20</v>
      </c>
      <c r="J97" s="73">
        <f t="shared" si="6"/>
        <v>80</v>
      </c>
      <c r="K97" s="67"/>
    </row>
    <row r="98" spans="1:11" ht="12.75" customHeight="1">
      <c r="A98" s="190"/>
      <c r="B98" s="158" t="s">
        <v>183</v>
      </c>
      <c r="C98" s="62"/>
      <c r="D98" s="55"/>
      <c r="E98" s="135">
        <v>2223</v>
      </c>
      <c r="F98" s="135">
        <v>5019</v>
      </c>
      <c r="G98" s="88" t="s">
        <v>181</v>
      </c>
      <c r="H98" s="91">
        <v>209</v>
      </c>
      <c r="I98" s="76">
        <v>-20</v>
      </c>
      <c r="J98" s="73">
        <f t="shared" si="6"/>
        <v>189</v>
      </c>
      <c r="K98" s="67"/>
    </row>
    <row r="99" spans="1:11" ht="12.75" customHeight="1">
      <c r="A99" s="190" t="s">
        <v>184</v>
      </c>
      <c r="B99" s="158" t="s">
        <v>185</v>
      </c>
      <c r="C99" s="62"/>
      <c r="D99" s="55"/>
      <c r="E99" s="131">
        <v>5311</v>
      </c>
      <c r="F99" s="135">
        <v>5134</v>
      </c>
      <c r="G99" s="167" t="s">
        <v>186</v>
      </c>
      <c r="H99" s="93">
        <v>142</v>
      </c>
      <c r="I99" s="94">
        <v>5</v>
      </c>
      <c r="J99" s="72">
        <f t="shared" si="6"/>
        <v>147</v>
      </c>
      <c r="K99" s="67"/>
    </row>
    <row r="100" spans="1:11" ht="12.75" customHeight="1">
      <c r="A100" s="190"/>
      <c r="B100" s="158" t="s">
        <v>191</v>
      </c>
      <c r="C100" s="62"/>
      <c r="D100" s="55"/>
      <c r="E100" s="131">
        <v>5311</v>
      </c>
      <c r="F100" s="135">
        <v>5136</v>
      </c>
      <c r="G100" s="167" t="s">
        <v>186</v>
      </c>
      <c r="H100" s="93">
        <v>4</v>
      </c>
      <c r="I100" s="94">
        <v>-4</v>
      </c>
      <c r="J100" s="72">
        <f t="shared" si="6"/>
        <v>0</v>
      </c>
      <c r="K100" s="67"/>
    </row>
    <row r="101" spans="1:11" ht="12.75" customHeight="1">
      <c r="A101" s="190"/>
      <c r="B101" s="158" t="s">
        <v>190</v>
      </c>
      <c r="C101" s="62"/>
      <c r="D101" s="55"/>
      <c r="E101" s="131">
        <v>5311</v>
      </c>
      <c r="F101" s="135">
        <v>5137</v>
      </c>
      <c r="G101" s="167" t="s">
        <v>186</v>
      </c>
      <c r="H101" s="93">
        <v>96</v>
      </c>
      <c r="I101" s="94">
        <v>-1</v>
      </c>
      <c r="J101" s="72">
        <f t="shared" si="6"/>
        <v>95</v>
      </c>
      <c r="K101" s="67"/>
    </row>
    <row r="102" spans="1:11" ht="12.75" customHeight="1">
      <c r="A102" s="190"/>
      <c r="B102" s="158" t="s">
        <v>192</v>
      </c>
      <c r="C102" s="62"/>
      <c r="D102" s="55"/>
      <c r="E102" s="131">
        <v>5311</v>
      </c>
      <c r="F102" s="135">
        <v>5162</v>
      </c>
      <c r="G102" s="167" t="s">
        <v>186</v>
      </c>
      <c r="H102" s="93">
        <v>68</v>
      </c>
      <c r="I102" s="94">
        <v>9</v>
      </c>
      <c r="J102" s="72">
        <f t="shared" si="6"/>
        <v>77</v>
      </c>
      <c r="K102" s="67"/>
    </row>
    <row r="103" spans="1:11" ht="12.75" customHeight="1">
      <c r="A103" s="190"/>
      <c r="B103" s="158" t="s">
        <v>193</v>
      </c>
      <c r="C103" s="62"/>
      <c r="D103" s="55"/>
      <c r="E103" s="131">
        <v>5311</v>
      </c>
      <c r="F103" s="135">
        <v>5137</v>
      </c>
      <c r="G103" s="167" t="s">
        <v>186</v>
      </c>
      <c r="H103" s="93">
        <v>95</v>
      </c>
      <c r="I103" s="94">
        <v>-9</v>
      </c>
      <c r="J103" s="72">
        <f t="shared" si="6"/>
        <v>86</v>
      </c>
      <c r="K103" s="67"/>
    </row>
    <row r="104" spans="1:11" ht="12.75" customHeight="1">
      <c r="A104" s="190"/>
      <c r="B104" s="158" t="s">
        <v>194</v>
      </c>
      <c r="C104" s="62"/>
      <c r="D104" s="55"/>
      <c r="E104" s="131">
        <v>5311</v>
      </c>
      <c r="F104" s="135">
        <v>5173</v>
      </c>
      <c r="G104" s="167" t="s">
        <v>186</v>
      </c>
      <c r="H104" s="93">
        <v>35</v>
      </c>
      <c r="I104" s="94">
        <v>3</v>
      </c>
      <c r="J104" s="72">
        <f t="shared" si="6"/>
        <v>38</v>
      </c>
      <c r="K104" s="67"/>
    </row>
    <row r="105" spans="1:11" ht="12.75" customHeight="1">
      <c r="A105" s="190"/>
      <c r="B105" s="158" t="s">
        <v>195</v>
      </c>
      <c r="C105" s="62"/>
      <c r="D105" s="55"/>
      <c r="E105" s="131">
        <v>5311</v>
      </c>
      <c r="F105" s="135">
        <v>5137</v>
      </c>
      <c r="G105" s="167" t="s">
        <v>186</v>
      </c>
      <c r="H105" s="93">
        <v>86</v>
      </c>
      <c r="I105" s="94">
        <v>-3</v>
      </c>
      <c r="J105" s="72">
        <f t="shared" si="6"/>
        <v>83</v>
      </c>
      <c r="K105" s="67"/>
    </row>
    <row r="106" spans="1:11" ht="12.75" customHeight="1">
      <c r="A106" s="191" t="s">
        <v>240</v>
      </c>
      <c r="B106" s="47" t="s">
        <v>203</v>
      </c>
      <c r="C106" s="61"/>
      <c r="D106" s="55"/>
      <c r="E106" s="55">
        <v>2223</v>
      </c>
      <c r="F106" s="55">
        <v>5132</v>
      </c>
      <c r="G106" s="70"/>
      <c r="H106" s="19">
        <v>0</v>
      </c>
      <c r="I106" s="20">
        <v>5</v>
      </c>
      <c r="J106" s="19">
        <f aca="true" t="shared" si="7" ref="J106:J123">H106+I106</f>
        <v>5</v>
      </c>
      <c r="K106" s="67"/>
    </row>
    <row r="107" spans="1:11" ht="12.75" customHeight="1">
      <c r="A107" s="191"/>
      <c r="B107" s="47" t="s">
        <v>204</v>
      </c>
      <c r="C107" s="61"/>
      <c r="D107" s="55"/>
      <c r="E107" s="55">
        <v>2223</v>
      </c>
      <c r="F107" s="55">
        <v>5139</v>
      </c>
      <c r="G107" s="70"/>
      <c r="H107" s="19">
        <v>5</v>
      </c>
      <c r="I107" s="20">
        <v>-5</v>
      </c>
      <c r="J107" s="19">
        <f t="shared" si="7"/>
        <v>0</v>
      </c>
      <c r="K107" s="67"/>
    </row>
    <row r="108" spans="1:11" ht="12.75" customHeight="1">
      <c r="A108" s="180" t="s">
        <v>248</v>
      </c>
      <c r="B108" s="62" t="s">
        <v>219</v>
      </c>
      <c r="C108" s="61"/>
      <c r="D108" s="55"/>
      <c r="E108" s="55">
        <v>6171</v>
      </c>
      <c r="F108" s="55">
        <v>5152</v>
      </c>
      <c r="G108" s="70"/>
      <c r="H108" s="19">
        <v>1150</v>
      </c>
      <c r="I108" s="20">
        <v>15</v>
      </c>
      <c r="J108" s="19">
        <f t="shared" si="7"/>
        <v>1165</v>
      </c>
      <c r="K108" s="67"/>
    </row>
    <row r="109" spans="1:11" ht="12.75" customHeight="1">
      <c r="A109" s="181"/>
      <c r="B109" s="62" t="s">
        <v>221</v>
      </c>
      <c r="C109" s="61"/>
      <c r="D109" s="55"/>
      <c r="E109" s="55">
        <v>6112</v>
      </c>
      <c r="F109" s="55">
        <v>5175</v>
      </c>
      <c r="G109" s="70"/>
      <c r="H109" s="19">
        <v>50</v>
      </c>
      <c r="I109" s="20">
        <v>5</v>
      </c>
      <c r="J109" s="19">
        <f t="shared" si="7"/>
        <v>55</v>
      </c>
      <c r="K109" s="67"/>
    </row>
    <row r="110" spans="1:11" ht="12.75" customHeight="1">
      <c r="A110" s="181"/>
      <c r="B110" s="62" t="s">
        <v>224</v>
      </c>
      <c r="C110" s="61"/>
      <c r="D110" s="55"/>
      <c r="E110" s="55">
        <v>6112</v>
      </c>
      <c r="F110" s="55">
        <v>5173</v>
      </c>
      <c r="G110" s="70"/>
      <c r="H110" s="19">
        <v>40</v>
      </c>
      <c r="I110" s="20">
        <v>-5</v>
      </c>
      <c r="J110" s="19">
        <f t="shared" si="7"/>
        <v>35</v>
      </c>
      <c r="K110" s="67"/>
    </row>
    <row r="111" spans="1:11" ht="12.75" customHeight="1">
      <c r="A111" s="181"/>
      <c r="B111" s="62" t="s">
        <v>222</v>
      </c>
      <c r="C111" s="61"/>
      <c r="D111" s="55"/>
      <c r="E111" s="55">
        <v>6112</v>
      </c>
      <c r="F111" s="55">
        <v>5194</v>
      </c>
      <c r="G111" s="70"/>
      <c r="H111" s="19">
        <v>130</v>
      </c>
      <c r="I111" s="20">
        <v>7</v>
      </c>
      <c r="J111" s="19">
        <f t="shared" si="7"/>
        <v>137</v>
      </c>
      <c r="K111" s="67"/>
    </row>
    <row r="112" spans="1:11" ht="12.75" customHeight="1">
      <c r="A112" s="181"/>
      <c r="B112" s="62" t="s">
        <v>223</v>
      </c>
      <c r="C112" s="61"/>
      <c r="D112" s="55"/>
      <c r="E112" s="55">
        <v>6112</v>
      </c>
      <c r="F112" s="55">
        <v>5173</v>
      </c>
      <c r="G112" s="70"/>
      <c r="H112" s="19">
        <v>35</v>
      </c>
      <c r="I112" s="20">
        <v>-7</v>
      </c>
      <c r="J112" s="19">
        <f t="shared" si="7"/>
        <v>28</v>
      </c>
      <c r="K112" s="67"/>
    </row>
    <row r="113" spans="1:11" ht="12.75" customHeight="1">
      <c r="A113" s="181"/>
      <c r="B113" s="62" t="s">
        <v>225</v>
      </c>
      <c r="C113" s="61"/>
      <c r="D113" s="55"/>
      <c r="E113" s="55">
        <v>6171</v>
      </c>
      <c r="F113" s="55">
        <v>5169</v>
      </c>
      <c r="G113" s="70"/>
      <c r="H113" s="19">
        <v>5073</v>
      </c>
      <c r="I113" s="20">
        <v>400</v>
      </c>
      <c r="J113" s="19">
        <f t="shared" si="7"/>
        <v>5473</v>
      </c>
      <c r="K113" s="67"/>
    </row>
    <row r="114" spans="1:11" ht="12.75" customHeight="1">
      <c r="A114" s="181"/>
      <c r="B114" s="62" t="s">
        <v>225</v>
      </c>
      <c r="C114" s="61"/>
      <c r="D114" s="55"/>
      <c r="E114" s="55">
        <v>6171</v>
      </c>
      <c r="F114" s="55">
        <v>5169</v>
      </c>
      <c r="G114" s="70"/>
      <c r="H114" s="19">
        <v>5473</v>
      </c>
      <c r="I114" s="20">
        <v>100</v>
      </c>
      <c r="J114" s="19">
        <f t="shared" si="7"/>
        <v>5573</v>
      </c>
      <c r="K114" s="67"/>
    </row>
    <row r="115" spans="1:11" ht="12.75" customHeight="1">
      <c r="A115" s="181"/>
      <c r="B115" s="62" t="s">
        <v>229</v>
      </c>
      <c r="C115" s="61"/>
      <c r="D115" s="55"/>
      <c r="E115" s="55">
        <v>6171</v>
      </c>
      <c r="F115" s="55">
        <v>5171</v>
      </c>
      <c r="G115" s="70"/>
      <c r="H115" s="19">
        <v>2433.5</v>
      </c>
      <c r="I115" s="20">
        <v>200</v>
      </c>
      <c r="J115" s="19">
        <f t="shared" si="7"/>
        <v>2633.5</v>
      </c>
      <c r="K115" s="67"/>
    </row>
    <row r="116" spans="1:11" ht="12.75" customHeight="1">
      <c r="A116" s="181"/>
      <c r="B116" s="7" t="s">
        <v>233</v>
      </c>
      <c r="C116" s="83"/>
      <c r="D116" s="85"/>
      <c r="E116" s="85">
        <v>6171</v>
      </c>
      <c r="F116" s="85">
        <v>5137</v>
      </c>
      <c r="G116" s="84"/>
      <c r="H116" s="73">
        <v>1552</v>
      </c>
      <c r="I116" s="76">
        <v>200</v>
      </c>
      <c r="J116" s="73">
        <f t="shared" si="7"/>
        <v>1752</v>
      </c>
      <c r="K116" s="67"/>
    </row>
    <row r="117" spans="1:11" ht="12.75" customHeight="1">
      <c r="A117" s="181"/>
      <c r="B117" s="62" t="s">
        <v>231</v>
      </c>
      <c r="C117" s="61"/>
      <c r="D117" s="55"/>
      <c r="E117" s="55">
        <v>6171</v>
      </c>
      <c r="F117" s="55">
        <v>5139</v>
      </c>
      <c r="G117" s="70" t="s">
        <v>230</v>
      </c>
      <c r="H117" s="19">
        <v>10</v>
      </c>
      <c r="I117" s="20">
        <v>7</v>
      </c>
      <c r="J117" s="19">
        <f t="shared" si="7"/>
        <v>17</v>
      </c>
      <c r="K117" s="67"/>
    </row>
    <row r="118" spans="1:11" ht="12.75" customHeight="1">
      <c r="A118" s="182"/>
      <c r="B118" s="62" t="s">
        <v>232</v>
      </c>
      <c r="C118" s="61"/>
      <c r="D118" s="55"/>
      <c r="E118" s="55">
        <v>6171</v>
      </c>
      <c r="F118" s="55">
        <v>5131</v>
      </c>
      <c r="G118" s="70" t="s">
        <v>230</v>
      </c>
      <c r="H118" s="19">
        <v>90</v>
      </c>
      <c r="I118" s="20">
        <v>-7</v>
      </c>
      <c r="J118" s="19">
        <f t="shared" si="7"/>
        <v>83</v>
      </c>
      <c r="K118" s="67"/>
    </row>
    <row r="119" spans="1:11" ht="12.75" customHeight="1">
      <c r="A119" s="180" t="s">
        <v>249</v>
      </c>
      <c r="B119" s="62" t="s">
        <v>235</v>
      </c>
      <c r="C119" s="61"/>
      <c r="D119" s="55"/>
      <c r="E119" s="55">
        <v>3314</v>
      </c>
      <c r="F119" s="55">
        <v>5424</v>
      </c>
      <c r="G119" s="70" t="s">
        <v>234</v>
      </c>
      <c r="H119" s="19">
        <v>9</v>
      </c>
      <c r="I119" s="20">
        <v>2</v>
      </c>
      <c r="J119" s="19">
        <f t="shared" si="7"/>
        <v>11</v>
      </c>
      <c r="K119" s="67"/>
    </row>
    <row r="120" spans="1:11" ht="12.75" customHeight="1">
      <c r="A120" s="182"/>
      <c r="B120" s="62" t="s">
        <v>236</v>
      </c>
      <c r="C120" s="61"/>
      <c r="D120" s="55"/>
      <c r="E120" s="55">
        <v>3314</v>
      </c>
      <c r="F120" s="55">
        <v>5171</v>
      </c>
      <c r="G120" s="70" t="s">
        <v>234</v>
      </c>
      <c r="H120" s="19">
        <v>5</v>
      </c>
      <c r="I120" s="20">
        <v>-2</v>
      </c>
      <c r="J120" s="19">
        <f t="shared" si="7"/>
        <v>3</v>
      </c>
      <c r="K120" s="67"/>
    </row>
    <row r="121" spans="1:11" ht="12.75" customHeight="1">
      <c r="A121" s="180" t="s">
        <v>250</v>
      </c>
      <c r="B121" s="62" t="s">
        <v>239</v>
      </c>
      <c r="C121" s="61" t="s">
        <v>53</v>
      </c>
      <c r="D121" s="55"/>
      <c r="E121" s="55">
        <v>4329</v>
      </c>
      <c r="F121" s="55">
        <v>5499</v>
      </c>
      <c r="G121" s="70" t="s">
        <v>237</v>
      </c>
      <c r="H121" s="19">
        <v>0</v>
      </c>
      <c r="I121" s="20">
        <v>8</v>
      </c>
      <c r="J121" s="19">
        <f t="shared" si="7"/>
        <v>8</v>
      </c>
      <c r="K121" s="67"/>
    </row>
    <row r="122" spans="1:11" ht="12.75" customHeight="1">
      <c r="A122" s="181"/>
      <c r="B122" s="62" t="s">
        <v>239</v>
      </c>
      <c r="C122" s="61"/>
      <c r="D122" s="55"/>
      <c r="E122" s="55">
        <v>6171</v>
      </c>
      <c r="F122" s="55">
        <v>5499</v>
      </c>
      <c r="G122" s="70" t="s">
        <v>237</v>
      </c>
      <c r="H122" s="19">
        <v>1135</v>
      </c>
      <c r="I122" s="20">
        <v>21</v>
      </c>
      <c r="J122" s="19">
        <f t="shared" si="7"/>
        <v>1156</v>
      </c>
      <c r="K122" s="67"/>
    </row>
    <row r="123" spans="1:11" ht="12.75" customHeight="1">
      <c r="A123" s="182"/>
      <c r="B123" s="62" t="s">
        <v>238</v>
      </c>
      <c r="C123" s="61"/>
      <c r="D123" s="55"/>
      <c r="E123" s="55">
        <v>6171</v>
      </c>
      <c r="F123" s="55">
        <v>5169</v>
      </c>
      <c r="G123" s="70" t="s">
        <v>237</v>
      </c>
      <c r="H123" s="19">
        <v>90.94</v>
      </c>
      <c r="I123" s="20">
        <v>-29</v>
      </c>
      <c r="J123" s="19">
        <f t="shared" si="7"/>
        <v>61.94</v>
      </c>
      <c r="K123" s="67"/>
    </row>
    <row r="124" spans="1:11" ht="12.75" customHeight="1">
      <c r="A124" s="187" t="s">
        <v>251</v>
      </c>
      <c r="B124" s="159" t="s">
        <v>247</v>
      </c>
      <c r="C124" s="64" t="s">
        <v>53</v>
      </c>
      <c r="D124" s="65"/>
      <c r="E124" s="106">
        <v>3543</v>
      </c>
      <c r="F124" s="171">
        <v>5222</v>
      </c>
      <c r="G124" s="78" t="s">
        <v>241</v>
      </c>
      <c r="H124" s="107">
        <v>0</v>
      </c>
      <c r="I124" s="108">
        <v>10</v>
      </c>
      <c r="J124" s="99">
        <f>SUM(H124:I124)</f>
        <v>10</v>
      </c>
      <c r="K124" s="67"/>
    </row>
    <row r="125" spans="1:11" ht="12.75" customHeight="1">
      <c r="A125" s="189"/>
      <c r="B125" s="158" t="s">
        <v>243</v>
      </c>
      <c r="C125" s="62"/>
      <c r="D125" s="55"/>
      <c r="E125" s="135">
        <v>4343</v>
      </c>
      <c r="F125" s="170">
        <v>5222</v>
      </c>
      <c r="G125" s="88" t="s">
        <v>242</v>
      </c>
      <c r="H125" s="93">
        <v>52</v>
      </c>
      <c r="I125" s="94">
        <v>-10</v>
      </c>
      <c r="J125" s="72">
        <f>SUM(H125:I125)</f>
        <v>42</v>
      </c>
      <c r="K125" s="67"/>
    </row>
    <row r="126" spans="1:11" ht="12.75" customHeight="1">
      <c r="A126" s="177" t="s">
        <v>253</v>
      </c>
      <c r="B126" s="138" t="s">
        <v>254</v>
      </c>
      <c r="C126" s="61"/>
      <c r="D126" s="55"/>
      <c r="E126" s="80">
        <v>3113</v>
      </c>
      <c r="F126" s="92">
        <v>5331</v>
      </c>
      <c r="G126" s="141" t="s">
        <v>60</v>
      </c>
      <c r="H126" s="142">
        <v>7167</v>
      </c>
      <c r="I126" s="143">
        <v>15</v>
      </c>
      <c r="J126" s="144">
        <f>SUM(H126:I126)</f>
        <v>7182</v>
      </c>
      <c r="K126" s="67"/>
    </row>
    <row r="127" spans="1:10" ht="12.75" customHeight="1">
      <c r="A127" s="8"/>
      <c r="B127" s="9"/>
      <c r="C127" s="6"/>
      <c r="D127" s="6"/>
      <c r="E127" s="184" t="s">
        <v>35</v>
      </c>
      <c r="F127" s="185"/>
      <c r="G127" s="186"/>
      <c r="H127" s="10">
        <f>SUM(H33:H126)</f>
        <v>121535.26999999997</v>
      </c>
      <c r="I127" s="23">
        <f>SUM(I33:I126)</f>
        <v>-1258</v>
      </c>
      <c r="J127" s="10">
        <f>SUM(J33:J126)</f>
        <v>120277.26999999997</v>
      </c>
    </row>
    <row r="128" spans="1:11" ht="12.75" customHeight="1">
      <c r="A128" s="66" t="s">
        <v>29</v>
      </c>
      <c r="B128" s="9"/>
      <c r="C128" s="6"/>
      <c r="D128" s="6"/>
      <c r="E128" s="12"/>
      <c r="F128" s="9"/>
      <c r="G128" s="9"/>
      <c r="H128" s="11"/>
      <c r="I128" s="11"/>
      <c r="J128" s="63"/>
      <c r="K128" s="9"/>
    </row>
    <row r="129" spans="1:11" s="7" customFormat="1" ht="12.75" customHeight="1">
      <c r="A129" s="187" t="s">
        <v>7</v>
      </c>
      <c r="B129" s="95" t="s">
        <v>127</v>
      </c>
      <c r="C129" s="83"/>
      <c r="D129" s="85"/>
      <c r="E129" s="85">
        <v>3745</v>
      </c>
      <c r="F129" s="85">
        <v>6121</v>
      </c>
      <c r="G129" s="84" t="s">
        <v>128</v>
      </c>
      <c r="H129" s="73">
        <v>2266</v>
      </c>
      <c r="I129" s="76">
        <v>-9</v>
      </c>
      <c r="J129" s="73">
        <f aca="true" t="shared" si="8" ref="J129:J130">H129+I129</f>
        <v>2257</v>
      </c>
      <c r="K129" s="96"/>
    </row>
    <row r="130" spans="1:11" s="7" customFormat="1" ht="12.75" customHeight="1">
      <c r="A130" s="188"/>
      <c r="B130" s="95" t="s">
        <v>129</v>
      </c>
      <c r="C130" s="83"/>
      <c r="D130" s="85"/>
      <c r="E130" s="85">
        <v>3639</v>
      </c>
      <c r="F130" s="110">
        <v>6122</v>
      </c>
      <c r="G130" s="84" t="s">
        <v>130</v>
      </c>
      <c r="H130" s="72">
        <v>783</v>
      </c>
      <c r="I130" s="111">
        <v>145</v>
      </c>
      <c r="J130" s="73">
        <f t="shared" si="8"/>
        <v>928</v>
      </c>
      <c r="K130" s="96"/>
    </row>
    <row r="131" spans="1:11" s="7" customFormat="1" ht="12.75" customHeight="1">
      <c r="A131" s="188"/>
      <c r="B131" s="138" t="s">
        <v>131</v>
      </c>
      <c r="C131" s="61"/>
      <c r="D131" s="55"/>
      <c r="E131" s="80">
        <v>3745</v>
      </c>
      <c r="F131" s="92">
        <v>6121</v>
      </c>
      <c r="G131" s="141" t="s">
        <v>128</v>
      </c>
      <c r="H131" s="142">
        <v>2257</v>
      </c>
      <c r="I131" s="143">
        <v>-145</v>
      </c>
      <c r="J131" s="145">
        <f aca="true" t="shared" si="9" ref="J131:J137">SUM(H131:I131)</f>
        <v>2112</v>
      </c>
      <c r="K131" s="96"/>
    </row>
    <row r="132" spans="1:11" s="7" customFormat="1" ht="12.75" customHeight="1">
      <c r="A132" s="188"/>
      <c r="B132" s="138" t="s">
        <v>133</v>
      </c>
      <c r="C132" s="61"/>
      <c r="D132" s="55"/>
      <c r="E132" s="135">
        <v>2212</v>
      </c>
      <c r="F132" s="131">
        <v>6121</v>
      </c>
      <c r="G132" s="139" t="s">
        <v>132</v>
      </c>
      <c r="H132" s="140">
        <v>0</v>
      </c>
      <c r="I132" s="137">
        <v>43</v>
      </c>
      <c r="J132" s="136">
        <f t="shared" si="9"/>
        <v>43</v>
      </c>
      <c r="K132" s="96"/>
    </row>
    <row r="133" spans="1:11" s="7" customFormat="1" ht="12.75" customHeight="1">
      <c r="A133" s="188"/>
      <c r="B133" s="138" t="s">
        <v>134</v>
      </c>
      <c r="C133" s="61"/>
      <c r="D133" s="55"/>
      <c r="E133" s="135">
        <v>3745</v>
      </c>
      <c r="F133" s="131">
        <v>6121</v>
      </c>
      <c r="G133" s="139" t="s">
        <v>128</v>
      </c>
      <c r="H133" s="140">
        <v>2112</v>
      </c>
      <c r="I133" s="137">
        <v>-43</v>
      </c>
      <c r="J133" s="136">
        <f t="shared" si="9"/>
        <v>2069</v>
      </c>
      <c r="K133" s="96"/>
    </row>
    <row r="134" spans="1:11" s="7" customFormat="1" ht="12.75" customHeight="1">
      <c r="A134" s="188"/>
      <c r="B134" s="138" t="s">
        <v>137</v>
      </c>
      <c r="C134" s="61"/>
      <c r="D134" s="55"/>
      <c r="E134" s="135">
        <v>3639</v>
      </c>
      <c r="F134" s="131">
        <v>6121</v>
      </c>
      <c r="G134" s="139" t="s">
        <v>135</v>
      </c>
      <c r="H134" s="140">
        <v>4122.82</v>
      </c>
      <c r="I134" s="137">
        <v>267</v>
      </c>
      <c r="J134" s="136">
        <f t="shared" si="9"/>
        <v>4389.82</v>
      </c>
      <c r="K134" s="96"/>
    </row>
    <row r="135" spans="1:11" s="7" customFormat="1" ht="12.75" customHeight="1">
      <c r="A135" s="188"/>
      <c r="B135" s="138" t="s">
        <v>138</v>
      </c>
      <c r="C135" s="61"/>
      <c r="D135" s="55"/>
      <c r="E135" s="135">
        <v>2212</v>
      </c>
      <c r="F135" s="131">
        <v>6121</v>
      </c>
      <c r="G135" s="139" t="s">
        <v>136</v>
      </c>
      <c r="H135" s="140">
        <v>786</v>
      </c>
      <c r="I135" s="137">
        <v>-267</v>
      </c>
      <c r="J135" s="136">
        <f t="shared" si="9"/>
        <v>519</v>
      </c>
      <c r="K135" s="96"/>
    </row>
    <row r="136" spans="1:11" s="7" customFormat="1" ht="12.75" customHeight="1">
      <c r="A136" s="188"/>
      <c r="B136" s="138" t="s">
        <v>139</v>
      </c>
      <c r="C136" s="61"/>
      <c r="D136" s="55"/>
      <c r="E136" s="135">
        <v>2219</v>
      </c>
      <c r="F136" s="131">
        <v>6121</v>
      </c>
      <c r="G136" s="139" t="s">
        <v>140</v>
      </c>
      <c r="H136" s="140">
        <v>100</v>
      </c>
      <c r="I136" s="137">
        <v>15</v>
      </c>
      <c r="J136" s="136">
        <f t="shared" si="9"/>
        <v>115</v>
      </c>
      <c r="K136" s="96"/>
    </row>
    <row r="137" spans="1:11" s="7" customFormat="1" ht="12.75" customHeight="1">
      <c r="A137" s="189"/>
      <c r="B137" s="138" t="s">
        <v>167</v>
      </c>
      <c r="C137" s="61"/>
      <c r="D137" s="55"/>
      <c r="E137" s="80">
        <v>3745</v>
      </c>
      <c r="F137" s="92">
        <v>6121</v>
      </c>
      <c r="G137" s="141" t="s">
        <v>128</v>
      </c>
      <c r="H137" s="142">
        <v>2069</v>
      </c>
      <c r="I137" s="143">
        <v>-15</v>
      </c>
      <c r="J137" s="144">
        <f t="shared" si="9"/>
        <v>2054</v>
      </c>
      <c r="K137" s="96"/>
    </row>
    <row r="138" spans="1:11" s="7" customFormat="1" ht="12.75" customHeight="1">
      <c r="A138" s="181"/>
      <c r="B138" s="159" t="s">
        <v>255</v>
      </c>
      <c r="C138" s="64" t="s">
        <v>53</v>
      </c>
      <c r="D138" s="65"/>
      <c r="E138" s="106">
        <v>3113</v>
      </c>
      <c r="F138" s="106">
        <v>6122</v>
      </c>
      <c r="G138" s="78" t="s">
        <v>60</v>
      </c>
      <c r="H138" s="178">
        <v>0</v>
      </c>
      <c r="I138" s="179">
        <v>80</v>
      </c>
      <c r="J138" s="100">
        <f>H138+I138</f>
        <v>80</v>
      </c>
      <c r="K138" s="96"/>
    </row>
    <row r="139" spans="1:11" s="7" customFormat="1" ht="12.75" customHeight="1">
      <c r="A139" s="182"/>
      <c r="B139" s="112" t="s">
        <v>166</v>
      </c>
      <c r="C139" s="82"/>
      <c r="D139" s="85"/>
      <c r="E139" s="80">
        <v>3639</v>
      </c>
      <c r="F139" s="80">
        <v>6121</v>
      </c>
      <c r="G139" s="88" t="s">
        <v>141</v>
      </c>
      <c r="H139" s="91">
        <v>324.73</v>
      </c>
      <c r="I139" s="76">
        <v>-95</v>
      </c>
      <c r="J139" s="73">
        <f>H139+I139</f>
        <v>229.73000000000002</v>
      </c>
      <c r="K139" s="96"/>
    </row>
    <row r="140" spans="1:11" s="7" customFormat="1" ht="12.75" customHeight="1">
      <c r="A140" s="180" t="s">
        <v>27</v>
      </c>
      <c r="B140" s="112" t="s">
        <v>147</v>
      </c>
      <c r="C140" s="82"/>
      <c r="D140" s="85"/>
      <c r="E140" s="80">
        <v>3611</v>
      </c>
      <c r="F140" s="80">
        <v>6121</v>
      </c>
      <c r="G140" s="88" t="s">
        <v>148</v>
      </c>
      <c r="H140" s="163">
        <v>0</v>
      </c>
      <c r="I140" s="111">
        <v>180.1</v>
      </c>
      <c r="J140" s="73">
        <f aca="true" t="shared" si="10" ref="J140:J152">H140+I140</f>
        <v>180.1</v>
      </c>
      <c r="K140" s="96"/>
    </row>
    <row r="141" spans="1:11" s="7" customFormat="1" ht="12.75" customHeight="1">
      <c r="A141" s="181"/>
      <c r="B141" s="112" t="s">
        <v>149</v>
      </c>
      <c r="C141" s="82"/>
      <c r="D141" s="85"/>
      <c r="E141" s="80">
        <v>3111</v>
      </c>
      <c r="F141" s="80">
        <v>6121</v>
      </c>
      <c r="G141" s="88" t="s">
        <v>150</v>
      </c>
      <c r="H141" s="163">
        <v>9725.8</v>
      </c>
      <c r="I141" s="111">
        <v>42.5</v>
      </c>
      <c r="J141" s="73">
        <f t="shared" si="10"/>
        <v>9768.3</v>
      </c>
      <c r="K141" s="96"/>
    </row>
    <row r="142" spans="1:11" s="7" customFormat="1" ht="12.75" customHeight="1">
      <c r="A142" s="181"/>
      <c r="B142" s="112" t="s">
        <v>152</v>
      </c>
      <c r="C142" s="82"/>
      <c r="D142" s="85"/>
      <c r="E142" s="80">
        <v>2221</v>
      </c>
      <c r="F142" s="80">
        <v>6121</v>
      </c>
      <c r="G142" s="88" t="s">
        <v>151</v>
      </c>
      <c r="H142" s="163">
        <v>454.19</v>
      </c>
      <c r="I142" s="111">
        <v>295</v>
      </c>
      <c r="J142" s="164">
        <f t="shared" si="10"/>
        <v>749.19</v>
      </c>
      <c r="K142" s="96"/>
    </row>
    <row r="143" spans="1:11" s="7" customFormat="1" ht="12.75" customHeight="1">
      <c r="A143" s="181"/>
      <c r="B143" s="112" t="s">
        <v>153</v>
      </c>
      <c r="C143" s="82"/>
      <c r="D143" s="85"/>
      <c r="E143" s="80">
        <v>2212</v>
      </c>
      <c r="F143" s="80">
        <v>6121</v>
      </c>
      <c r="G143" s="88" t="s">
        <v>154</v>
      </c>
      <c r="H143" s="163">
        <v>42.61</v>
      </c>
      <c r="I143" s="111">
        <v>1100</v>
      </c>
      <c r="J143" s="164">
        <f t="shared" si="10"/>
        <v>1142.61</v>
      </c>
      <c r="K143" s="165"/>
    </row>
    <row r="144" spans="1:11" s="7" customFormat="1" ht="12.75" customHeight="1">
      <c r="A144" s="182"/>
      <c r="B144" s="112" t="s">
        <v>196</v>
      </c>
      <c r="C144" s="82"/>
      <c r="D144" s="85"/>
      <c r="E144" s="80">
        <v>3412</v>
      </c>
      <c r="F144" s="80">
        <v>6121</v>
      </c>
      <c r="G144" s="88" t="s">
        <v>197</v>
      </c>
      <c r="H144" s="163">
        <v>70</v>
      </c>
      <c r="I144" s="111">
        <v>150</v>
      </c>
      <c r="J144" s="164">
        <f t="shared" si="10"/>
        <v>220</v>
      </c>
      <c r="K144" s="165"/>
    </row>
    <row r="145" spans="1:11" s="7" customFormat="1" ht="11.25" customHeight="1">
      <c r="A145" s="176" t="s">
        <v>28</v>
      </c>
      <c r="B145" s="112" t="s">
        <v>165</v>
      </c>
      <c r="C145" s="82"/>
      <c r="D145" s="85"/>
      <c r="E145" s="80">
        <v>3639</v>
      </c>
      <c r="F145" s="80">
        <v>6121</v>
      </c>
      <c r="G145" s="88" t="s">
        <v>141</v>
      </c>
      <c r="H145" s="163">
        <v>244.73</v>
      </c>
      <c r="I145" s="111">
        <v>967.4</v>
      </c>
      <c r="J145" s="164">
        <f t="shared" si="10"/>
        <v>1212.1299999999999</v>
      </c>
      <c r="K145" s="96"/>
    </row>
    <row r="146" spans="1:11" s="7" customFormat="1" ht="11.25" customHeight="1">
      <c r="A146" s="191" t="s">
        <v>79</v>
      </c>
      <c r="B146" s="62" t="s">
        <v>220</v>
      </c>
      <c r="C146" s="55"/>
      <c r="D146" s="55"/>
      <c r="E146" s="55">
        <v>6171</v>
      </c>
      <c r="F146" s="55">
        <v>6121</v>
      </c>
      <c r="G146" s="62"/>
      <c r="H146" s="19">
        <v>981.5</v>
      </c>
      <c r="I146" s="20">
        <v>-15</v>
      </c>
      <c r="J146" s="19">
        <f t="shared" si="10"/>
        <v>966.5</v>
      </c>
      <c r="K146" s="96"/>
    </row>
    <row r="147" spans="1:11" s="7" customFormat="1" ht="11.25" customHeight="1">
      <c r="A147" s="191"/>
      <c r="B147" s="62" t="s">
        <v>226</v>
      </c>
      <c r="C147" s="55"/>
      <c r="D147" s="55"/>
      <c r="E147" s="55">
        <v>6171</v>
      </c>
      <c r="F147" s="55">
        <v>6121</v>
      </c>
      <c r="G147" s="62"/>
      <c r="H147" s="19">
        <v>966.5</v>
      </c>
      <c r="I147" s="20">
        <v>-400</v>
      </c>
      <c r="J147" s="19">
        <f t="shared" si="10"/>
        <v>566.5</v>
      </c>
      <c r="K147" s="96"/>
    </row>
    <row r="148" spans="1:11" s="7" customFormat="1" ht="11.25" customHeight="1">
      <c r="A148" s="191"/>
      <c r="B148" s="62" t="s">
        <v>227</v>
      </c>
      <c r="C148" s="55"/>
      <c r="D148" s="55"/>
      <c r="E148" s="55">
        <v>6171</v>
      </c>
      <c r="F148" s="55">
        <v>6125</v>
      </c>
      <c r="G148" s="62"/>
      <c r="H148" s="19">
        <v>1000</v>
      </c>
      <c r="I148" s="20">
        <v>-100</v>
      </c>
      <c r="J148" s="19">
        <f t="shared" si="10"/>
        <v>900</v>
      </c>
      <c r="K148" s="96"/>
    </row>
    <row r="149" spans="1:11" s="7" customFormat="1" ht="11.25" customHeight="1">
      <c r="A149" s="191"/>
      <c r="B149" s="47" t="s">
        <v>228</v>
      </c>
      <c r="C149" s="55"/>
      <c r="D149" s="55"/>
      <c r="E149" s="55">
        <v>6171</v>
      </c>
      <c r="F149" s="55">
        <v>6111</v>
      </c>
      <c r="G149" s="62"/>
      <c r="H149" s="19">
        <v>1200</v>
      </c>
      <c r="I149" s="20">
        <v>-400</v>
      </c>
      <c r="J149" s="19">
        <f t="shared" si="10"/>
        <v>800</v>
      </c>
      <c r="K149" s="96"/>
    </row>
    <row r="150" spans="1:11" s="7" customFormat="1" ht="11.25" customHeight="1">
      <c r="A150" s="191" t="s">
        <v>80</v>
      </c>
      <c r="B150" s="47" t="s">
        <v>244</v>
      </c>
      <c r="C150" s="55"/>
      <c r="D150" s="55"/>
      <c r="E150" s="55">
        <v>6171</v>
      </c>
      <c r="F150" s="55">
        <v>6125</v>
      </c>
      <c r="G150" s="55">
        <v>8211</v>
      </c>
      <c r="H150" s="19">
        <v>840</v>
      </c>
      <c r="I150" s="20">
        <v>635</v>
      </c>
      <c r="J150" s="19">
        <f t="shared" si="10"/>
        <v>1475</v>
      </c>
      <c r="K150" s="96"/>
    </row>
    <row r="151" spans="1:11" s="7" customFormat="1" ht="11.25" customHeight="1">
      <c r="A151" s="191"/>
      <c r="B151" s="47" t="s">
        <v>245</v>
      </c>
      <c r="C151" s="55"/>
      <c r="D151" s="55"/>
      <c r="E151" s="55">
        <v>6171</v>
      </c>
      <c r="F151" s="55">
        <v>6125</v>
      </c>
      <c r="G151" s="55">
        <v>8212</v>
      </c>
      <c r="H151" s="19">
        <v>1050</v>
      </c>
      <c r="I151" s="20">
        <v>-335</v>
      </c>
      <c r="J151" s="19">
        <f t="shared" si="10"/>
        <v>715</v>
      </c>
      <c r="K151" s="96"/>
    </row>
    <row r="152" spans="1:11" s="7" customFormat="1" ht="11.25" customHeight="1">
      <c r="A152" s="191"/>
      <c r="B152" s="62" t="s">
        <v>246</v>
      </c>
      <c r="C152" s="55"/>
      <c r="D152" s="55"/>
      <c r="E152" s="55">
        <v>6171</v>
      </c>
      <c r="F152" s="55">
        <v>6125</v>
      </c>
      <c r="G152" s="55">
        <v>8210</v>
      </c>
      <c r="H152" s="19">
        <v>1660</v>
      </c>
      <c r="I152" s="20">
        <v>-300</v>
      </c>
      <c r="J152" s="19">
        <f t="shared" si="10"/>
        <v>1360</v>
      </c>
      <c r="K152" s="96"/>
    </row>
    <row r="153" spans="1:10" ht="11.25" customHeight="1">
      <c r="A153" s="16"/>
      <c r="B153" s="13"/>
      <c r="C153" s="16"/>
      <c r="D153" s="16"/>
      <c r="E153" s="183" t="s">
        <v>21</v>
      </c>
      <c r="F153" s="183"/>
      <c r="G153" s="183"/>
      <c r="H153" s="15">
        <f>SUM(H129:H152)</f>
        <v>33055.88</v>
      </c>
      <c r="I153" s="21">
        <f>SUM(I129:I152)</f>
        <v>1796</v>
      </c>
      <c r="J153" s="15">
        <f>SUM(J129:J152)</f>
        <v>34851.88</v>
      </c>
    </row>
    <row r="154" spans="1:10" ht="11.25" customHeight="1">
      <c r="A154" s="16"/>
      <c r="B154" s="13"/>
      <c r="C154" s="16"/>
      <c r="D154" s="16"/>
      <c r="E154" s="14"/>
      <c r="F154" s="14"/>
      <c r="G154" s="124"/>
      <c r="H154" s="118"/>
      <c r="I154" s="119"/>
      <c r="J154" s="125"/>
    </row>
    <row r="155" spans="2:10" ht="11.25" customHeight="1">
      <c r="B155" s="22" t="s">
        <v>198</v>
      </c>
      <c r="C155" s="6"/>
      <c r="D155" s="6"/>
      <c r="E155" s="46" t="s">
        <v>8</v>
      </c>
      <c r="F155" s="51"/>
      <c r="G155" s="44"/>
      <c r="H155" s="20"/>
      <c r="I155" s="20">
        <f>I28</f>
        <v>7747.929999999999</v>
      </c>
      <c r="J155" s="20"/>
    </row>
    <row r="156" spans="2:10" ht="11.25" customHeight="1">
      <c r="B156" s="9"/>
      <c r="C156" s="6"/>
      <c r="D156" s="6"/>
      <c r="E156" s="38" t="s">
        <v>15</v>
      </c>
      <c r="F156" s="50"/>
      <c r="G156" s="47"/>
      <c r="H156" s="20"/>
      <c r="I156" s="20">
        <f>I127+I29</f>
        <v>-1262.6</v>
      </c>
      <c r="J156" s="62"/>
    </row>
    <row r="157" spans="2:10" ht="11.25" customHeight="1">
      <c r="B157" s="9"/>
      <c r="C157" s="6"/>
      <c r="D157" s="6"/>
      <c r="E157" s="8" t="s">
        <v>13</v>
      </c>
      <c r="F157" s="9"/>
      <c r="G157" s="45"/>
      <c r="H157" s="40"/>
      <c r="I157" s="20">
        <f>I153+I30</f>
        <v>9010.529999999999</v>
      </c>
      <c r="J157" s="19"/>
    </row>
    <row r="158" spans="2:10" ht="11.25" customHeight="1">
      <c r="B158" s="9"/>
      <c r="C158" s="6"/>
      <c r="D158" s="6"/>
      <c r="E158" s="38" t="s">
        <v>22</v>
      </c>
      <c r="F158" s="50"/>
      <c r="G158" s="47"/>
      <c r="H158" s="40"/>
      <c r="I158" s="20">
        <f>I156+I157</f>
        <v>7747.9299999999985</v>
      </c>
      <c r="J158" s="19"/>
    </row>
    <row r="159" spans="2:10" ht="11.25" customHeight="1">
      <c r="B159" s="9"/>
      <c r="C159" s="6"/>
      <c r="D159" s="6"/>
      <c r="E159" s="48" t="s">
        <v>14</v>
      </c>
      <c r="F159" s="9"/>
      <c r="G159" s="45"/>
      <c r="H159" s="41"/>
      <c r="I159" s="20">
        <f>I155-I158</f>
        <v>0</v>
      </c>
      <c r="J159" s="19"/>
    </row>
    <row r="160" spans="2:10" ht="11.25" customHeight="1">
      <c r="B160" s="9"/>
      <c r="C160" s="6"/>
      <c r="D160" s="6"/>
      <c r="E160" s="39" t="s">
        <v>30</v>
      </c>
      <c r="F160" s="50"/>
      <c r="G160" s="47"/>
      <c r="H160" s="41"/>
      <c r="I160" s="20"/>
      <c r="J160" s="19"/>
    </row>
    <row r="161" spans="5:10" ht="11.25" customHeight="1">
      <c r="E161" s="69" t="s">
        <v>34</v>
      </c>
      <c r="G161" s="9"/>
      <c r="H161" s="37">
        <v>43439</v>
      </c>
      <c r="J161" s="37">
        <v>43453</v>
      </c>
    </row>
    <row r="162" spans="2:10" ht="11.25" customHeight="1">
      <c r="B162" s="22" t="s">
        <v>199</v>
      </c>
      <c r="C162" s="6"/>
      <c r="D162" s="6"/>
      <c r="E162" s="49" t="s">
        <v>12</v>
      </c>
      <c r="F162" s="51"/>
      <c r="G162" s="44"/>
      <c r="H162" s="42">
        <v>414762.64</v>
      </c>
      <c r="I162" s="20">
        <f>I155</f>
        <v>7747.929999999999</v>
      </c>
      <c r="J162" s="20">
        <f>H162+I162</f>
        <v>422510.57</v>
      </c>
    </row>
    <row r="163" spans="2:10" ht="11.25" customHeight="1">
      <c r="B163" s="9"/>
      <c r="C163" s="6"/>
      <c r="D163" s="6"/>
      <c r="E163" s="38" t="s">
        <v>15</v>
      </c>
      <c r="F163" s="50"/>
      <c r="G163" s="47"/>
      <c r="H163" s="43">
        <v>356875.52</v>
      </c>
      <c r="I163" s="20">
        <f>I127+I29</f>
        <v>-1262.6</v>
      </c>
      <c r="J163" s="19">
        <f>H163+I163</f>
        <v>355612.92000000004</v>
      </c>
    </row>
    <row r="164" spans="2:10" ht="11.25" customHeight="1">
      <c r="B164" s="9"/>
      <c r="C164" s="6"/>
      <c r="D164" s="6"/>
      <c r="E164" s="8" t="s">
        <v>13</v>
      </c>
      <c r="F164" s="9"/>
      <c r="G164" s="45"/>
      <c r="H164" s="43">
        <v>126817.16</v>
      </c>
      <c r="I164" s="20">
        <f>I153+I30</f>
        <v>9010.529999999999</v>
      </c>
      <c r="J164" s="19">
        <f>H164+I164</f>
        <v>135827.69</v>
      </c>
    </row>
    <row r="165" spans="2:10" ht="11.25" customHeight="1">
      <c r="B165" s="37" t="s">
        <v>189</v>
      </c>
      <c r="E165" s="39" t="s">
        <v>23</v>
      </c>
      <c r="F165" s="50"/>
      <c r="G165" s="47"/>
      <c r="H165" s="20">
        <f>SUM(H163:H164)</f>
        <v>483692.68000000005</v>
      </c>
      <c r="I165" s="20">
        <f>SUM(I163:I164)</f>
        <v>7747.9299999999985</v>
      </c>
      <c r="J165" s="20">
        <f>SUM(J163:J164)</f>
        <v>491440.61000000004</v>
      </c>
    </row>
    <row r="166" spans="5:10" ht="11.25" customHeight="1">
      <c r="E166" s="8" t="s">
        <v>16</v>
      </c>
      <c r="F166" s="9"/>
      <c r="G166" s="45"/>
      <c r="H166" s="19">
        <f>H162-H165</f>
        <v>-68930.04000000004</v>
      </c>
      <c r="I166" s="20">
        <f>I162-I165</f>
        <v>0</v>
      </c>
      <c r="J166" s="19">
        <f>J162-J165</f>
        <v>-68930.04000000004</v>
      </c>
    </row>
    <row r="167" spans="5:10" ht="11.25" customHeight="1">
      <c r="E167" s="39" t="s">
        <v>24</v>
      </c>
      <c r="F167" s="50"/>
      <c r="G167" s="47"/>
      <c r="H167" s="52">
        <v>68930.04</v>
      </c>
      <c r="I167" s="20">
        <f>I160</f>
        <v>0</v>
      </c>
      <c r="J167" s="20">
        <f>H167+I167</f>
        <v>68930.04</v>
      </c>
    </row>
    <row r="168" ht="11.25" customHeight="1"/>
    <row r="169" ht="11.25" customHeight="1"/>
    <row r="170" ht="11.25" customHeight="1"/>
    <row r="171" ht="11.25" customHeight="1"/>
    <row r="172" ht="11.25" customHeight="1"/>
    <row r="173" ht="11.25" customHeight="1"/>
    <row r="174" ht="11.25" customHeight="1"/>
    <row r="175" ht="11.25" customHeight="1"/>
    <row r="176" ht="11.25" customHeight="1"/>
    <row r="177" ht="11.25" customHeight="1"/>
    <row r="178" ht="11.25" customHeight="1"/>
    <row r="179" ht="11.25" customHeight="1"/>
    <row r="180" ht="11.25" customHeight="1"/>
    <row r="181" ht="11.25" customHeight="1"/>
    <row r="182" ht="11.25" customHeight="1"/>
    <row r="183" ht="11.25" customHeight="1"/>
    <row r="184" ht="11.25" customHeight="1"/>
    <row r="185" ht="11.25" customHeight="1"/>
    <row r="186" ht="11.25" customHeight="1"/>
    <row r="187" ht="11.25" customHeight="1"/>
    <row r="188" ht="11.25" customHeight="1"/>
    <row r="189" ht="11.25" customHeight="1"/>
    <row r="190" ht="11.25" customHeight="1"/>
    <row r="191" ht="11.25" customHeight="1"/>
    <row r="192" ht="11.25" customHeight="1"/>
    <row r="193" ht="11.25" customHeight="1"/>
    <row r="194" ht="11.25" customHeight="1"/>
    <row r="195" ht="11.25" customHeight="1"/>
    <row r="196" ht="11.25" customHeight="1"/>
    <row r="197" ht="11.25" customHeight="1"/>
    <row r="198" ht="11.25" customHeight="1"/>
    <row r="199" ht="11.25" customHeight="1"/>
    <row r="200" ht="11.25" customHeight="1"/>
    <row r="201" ht="11.25" customHeight="1"/>
    <row r="202" ht="11.25" customHeight="1"/>
    <row r="203" ht="11.25" customHeight="1"/>
    <row r="204" ht="11.25" customHeight="1"/>
    <row r="205" ht="11.25" customHeight="1"/>
    <row r="206" ht="11.25" customHeight="1"/>
    <row r="207" ht="11.25" customHeight="1"/>
    <row r="208" ht="11.25" customHeight="1"/>
    <row r="209" ht="11.25" customHeight="1"/>
    <row r="210" ht="11.25" customHeight="1"/>
    <row r="211" ht="11.25" customHeight="1"/>
    <row r="212" ht="11.25" customHeight="1"/>
    <row r="213" ht="11.25" customHeight="1"/>
    <row r="214" ht="11.25" customHeight="1"/>
    <row r="215" ht="11.25" customHeight="1"/>
    <row r="216" ht="11.25" customHeight="1"/>
    <row r="217" ht="11.25" customHeight="1"/>
    <row r="218" ht="11.25" customHeight="1"/>
    <row r="219" ht="11.25" customHeight="1"/>
    <row r="220" ht="11.25" customHeight="1"/>
  </sheetData>
  <mergeCells count="38">
    <mergeCell ref="A138:A139"/>
    <mergeCell ref="E153:G153"/>
    <mergeCell ref="A13:A17"/>
    <mergeCell ref="A18:A20"/>
    <mergeCell ref="A21:A23"/>
    <mergeCell ref="A24:A26"/>
    <mergeCell ref="A106:A107"/>
    <mergeCell ref="A108:A118"/>
    <mergeCell ref="A119:A120"/>
    <mergeCell ref="A121:A123"/>
    <mergeCell ref="A124:A125"/>
    <mergeCell ref="A146:A149"/>
    <mergeCell ref="A150:A152"/>
    <mergeCell ref="A82:A89"/>
    <mergeCell ref="A90:A96"/>
    <mergeCell ref="A97:A98"/>
    <mergeCell ref="E127:G127"/>
    <mergeCell ref="A39:A49"/>
    <mergeCell ref="A51:A52"/>
    <mergeCell ref="A53:A54"/>
    <mergeCell ref="A55:A76"/>
    <mergeCell ref="A79:A80"/>
    <mergeCell ref="A129:A137"/>
    <mergeCell ref="A140:A144"/>
    <mergeCell ref="G2:G3"/>
    <mergeCell ref="B2:B3"/>
    <mergeCell ref="E2:E3"/>
    <mergeCell ref="F2:F3"/>
    <mergeCell ref="A5:A6"/>
    <mergeCell ref="A10:A11"/>
    <mergeCell ref="E28:G28"/>
    <mergeCell ref="E29:G29"/>
    <mergeCell ref="E30:G30"/>
    <mergeCell ref="E31:G31"/>
    <mergeCell ref="A33:A34"/>
    <mergeCell ref="A35:A36"/>
    <mergeCell ref="A37:A38"/>
    <mergeCell ref="A99:A105"/>
  </mergeCells>
  <conditionalFormatting sqref="B1:B2">
    <cfRule type="expression" priority="52" dxfId="2" stopIfTrue="1">
      <formula>$L1="Z"</formula>
    </cfRule>
    <cfRule type="expression" priority="53" dxfId="1" stopIfTrue="1">
      <formula>$L1="T"</formula>
    </cfRule>
    <cfRule type="expression" priority="54" dxfId="0" stopIfTrue="1">
      <formula>$L1="Y"</formula>
    </cfRule>
  </conditionalFormatting>
  <conditionalFormatting sqref="B2">
    <cfRule type="expression" priority="49" dxfId="2" stopIfTrue="1">
      <formula>$L2="Z"</formula>
    </cfRule>
    <cfRule type="expression" priority="50" dxfId="1" stopIfTrue="1">
      <formula>$L2="T"</formula>
    </cfRule>
    <cfRule type="expression" priority="51" dxfId="0" stopIfTrue="1">
      <formula>$L2="Y"</formula>
    </cfRule>
  </conditionalFormatting>
  <conditionalFormatting sqref="C63:D65">
    <cfRule type="expression" priority="46" dxfId="2" stopIfTrue="1">
      <formula>#REF!="Z"</formula>
    </cfRule>
    <cfRule type="expression" priority="47" dxfId="1" stopIfTrue="1">
      <formula>#REF!="T"</formula>
    </cfRule>
    <cfRule type="expression" priority="48" dxfId="0" stopIfTrue="1">
      <formula>#REF!="Y"</formula>
    </cfRule>
  </conditionalFormatting>
  <conditionalFormatting sqref="H138">
    <cfRule type="expression" priority="43" dxfId="2" stopIfTrue="1">
      <formula>$J138="Z"</formula>
    </cfRule>
    <cfRule type="expression" priority="44" dxfId="1" stopIfTrue="1">
      <formula>$J138="T"</formula>
    </cfRule>
    <cfRule type="expression" priority="45" dxfId="0" stopIfTrue="1">
      <formula>$J138="Y"</formula>
    </cfRule>
  </conditionalFormatting>
  <conditionalFormatting sqref="H139">
    <cfRule type="expression" priority="40" dxfId="2" stopIfTrue="1">
      <formula>$J139="Z"</formula>
    </cfRule>
    <cfRule type="expression" priority="41" dxfId="1" stopIfTrue="1">
      <formula>$J139="T"</formula>
    </cfRule>
    <cfRule type="expression" priority="42" dxfId="0" stopIfTrue="1">
      <formula>$J139="Y"</formula>
    </cfRule>
  </conditionalFormatting>
  <conditionalFormatting sqref="H140">
    <cfRule type="expression" priority="37" dxfId="2" stopIfTrue="1">
      <formula>$J140="Z"</formula>
    </cfRule>
    <cfRule type="expression" priority="38" dxfId="1" stopIfTrue="1">
      <formula>$J140="T"</formula>
    </cfRule>
    <cfRule type="expression" priority="39" dxfId="0" stopIfTrue="1">
      <formula>$J140="Y"</formula>
    </cfRule>
  </conditionalFormatting>
  <conditionalFormatting sqref="C100:D102 C42:D44 B1:B2 C28:D30">
    <cfRule type="expression" priority="34" dxfId="2" stopIfTrue="1">
      <formula>#REF!="Z"</formula>
    </cfRule>
    <cfRule type="expression" priority="35" dxfId="1" stopIfTrue="1">
      <formula>#REF!="T"</formula>
    </cfRule>
    <cfRule type="expression" priority="36" dxfId="0" stopIfTrue="1">
      <formula>#REF!="Y"</formula>
    </cfRule>
  </conditionalFormatting>
  <conditionalFormatting sqref="H163">
    <cfRule type="expression" priority="31" dxfId="2" stopIfTrue="1">
      <formula>$J163="Z"</formula>
    </cfRule>
    <cfRule type="expression" priority="32" dxfId="1" stopIfTrue="1">
      <formula>$J163="T"</formula>
    </cfRule>
    <cfRule type="expression" priority="33" dxfId="0" stopIfTrue="1">
      <formula>$J163="Y"</formula>
    </cfRule>
  </conditionalFormatting>
  <conditionalFormatting sqref="H164">
    <cfRule type="expression" priority="28" dxfId="2" stopIfTrue="1">
      <formula>$J164="Z"</formula>
    </cfRule>
    <cfRule type="expression" priority="29" dxfId="1" stopIfTrue="1">
      <formula>$J164="T"</formula>
    </cfRule>
    <cfRule type="expression" priority="30" dxfId="0" stopIfTrue="1">
      <formula>$J164="Y"</formula>
    </cfRule>
  </conditionalFormatting>
  <conditionalFormatting sqref="H236">
    <cfRule type="expression" priority="25" dxfId="2" stopIfTrue="1">
      <formula>$J236="Z"</formula>
    </cfRule>
    <cfRule type="expression" priority="26" dxfId="1" stopIfTrue="1">
      <formula>$J236="T"</formula>
    </cfRule>
    <cfRule type="expression" priority="27" dxfId="0" stopIfTrue="1">
      <formula>$J236="Y"</formula>
    </cfRule>
  </conditionalFormatting>
  <conditionalFormatting sqref="H237">
    <cfRule type="expression" priority="22" dxfId="2" stopIfTrue="1">
      <formula>$J237="Z"</formula>
    </cfRule>
    <cfRule type="expression" priority="23" dxfId="1" stopIfTrue="1">
      <formula>$J237="T"</formula>
    </cfRule>
    <cfRule type="expression" priority="24" dxfId="0" stopIfTrue="1">
      <formula>$J237="Y"</formula>
    </cfRule>
  </conditionalFormatting>
  <conditionalFormatting sqref="H238">
    <cfRule type="expression" priority="19" dxfId="2" stopIfTrue="1">
      <formula>$J238="Z"</formula>
    </cfRule>
    <cfRule type="expression" priority="20" dxfId="1" stopIfTrue="1">
      <formula>$J238="T"</formula>
    </cfRule>
    <cfRule type="expression" priority="21" dxfId="0" stopIfTrue="1">
      <formula>$J238="Y"</formula>
    </cfRule>
  </conditionalFormatting>
  <conditionalFormatting sqref="H162">
    <cfRule type="expression" priority="10" dxfId="2" stopIfTrue="1">
      <formula>$J162="Z"</formula>
    </cfRule>
    <cfRule type="expression" priority="11" dxfId="1" stopIfTrue="1">
      <formula>$J162="T"</formula>
    </cfRule>
    <cfRule type="expression" priority="12" dxfId="0" stopIfTrue="1">
      <formula>$J162="Y"</formula>
    </cfRule>
  </conditionalFormatting>
  <conditionalFormatting sqref="H163">
    <cfRule type="expression" priority="7" dxfId="2" stopIfTrue="1">
      <formula>$J163="Z"</formula>
    </cfRule>
    <cfRule type="expression" priority="8" dxfId="1" stopIfTrue="1">
      <formula>$J163="T"</formula>
    </cfRule>
    <cfRule type="expression" priority="9" dxfId="0" stopIfTrue="1">
      <formula>$J163="Y"</formula>
    </cfRule>
  </conditionalFormatting>
  <conditionalFormatting sqref="H164">
    <cfRule type="expression" priority="4" dxfId="2" stopIfTrue="1">
      <formula>$J164="Z"</formula>
    </cfRule>
    <cfRule type="expression" priority="5" dxfId="1" stopIfTrue="1">
      <formula>$J164="T"</formula>
    </cfRule>
    <cfRule type="expression" priority="6" dxfId="0" stopIfTrue="1">
      <formula>$J164="Y"</formula>
    </cfRule>
  </conditionalFormatting>
  <printOptions/>
  <pageMargins left="0.54" right="0.35433070866141736" top="0.43" bottom="0.31496062992125984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MěÚ Otrokovice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Kováč Jan</dc:creator>
  <cp:keywords/>
  <dc:description/>
  <cp:lastModifiedBy>stetkarova</cp:lastModifiedBy>
  <cp:lastPrinted>2018-12-20T07:18:53Z</cp:lastPrinted>
  <dcterms:created xsi:type="dcterms:W3CDTF">2004-05-12T14:10:42Z</dcterms:created>
  <dcterms:modified xsi:type="dcterms:W3CDTF">2018-12-20T07:27:16Z</dcterms:modified>
  <cp:category/>
  <cp:version/>
  <cp:contentType/>
  <cp:contentStatus/>
</cp:coreProperties>
</file>