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45" windowWidth="20115" windowHeight="7995" activeTab="2"/>
  </bookViews>
  <sheets>
    <sheet name="RO č. 9 21.8.2019" sheetId="10" r:id="rId1"/>
    <sheet name="Dodatek" sheetId="11" r:id="rId2"/>
    <sheet name="Schválené RO č. 9" sheetId="12" r:id="rId3"/>
  </sheets>
  <definedNames/>
  <calcPr calcId="125725"/>
</workbook>
</file>

<file path=xl/sharedStrings.xml><?xml version="1.0" encoding="utf-8"?>
<sst xmlns="http://schemas.openxmlformats.org/spreadsheetml/2006/main" count="480" uniqueCount="161">
  <si>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</si>
  <si>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</si>
  <si>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</si>
  <si>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</si>
  <si>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</si>
  <si>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</si>
  <si>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</si>
  <si>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</si>
  <si>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</si>
  <si>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</si>
  <si>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</si>
  <si>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</si>
  <si>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</si>
  <si>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</si>
  <si>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</si>
  <si>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</si>
  <si>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</si>
  <si>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</si>
  <si>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</si>
  <si>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</si>
  <si>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</si>
  <si>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</si>
  <si>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</si>
  <si>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</si>
  <si>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</si>
  <si>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</si>
  <si>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</si>
  <si>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</si>
  <si>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</si>
  <si>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</si>
  <si>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Finance</t>
  </si>
  <si>
    <t>Rekapitulace Rozpočtového opatření</t>
  </si>
  <si>
    <t>Rekapitulace celkového rozpočtu města na rok 2019 včetně RO</t>
  </si>
  <si>
    <t>P= příjmy   V= výdaje   NZ= nově zařazeno do R2019</t>
  </si>
  <si>
    <t>3.</t>
  </si>
  <si>
    <t>Celk. výdaje (BV + I)</t>
  </si>
  <si>
    <t xml:space="preserve">Rozpočtové opatření č. 9/2019 - změna schváleného rozpočtu roku 2019 - srpen  (údaje v tis. Kč) </t>
  </si>
  <si>
    <t>č. 9</t>
  </si>
  <si>
    <t>Otrokovice 21.8.2019</t>
  </si>
  <si>
    <t>0358</t>
  </si>
  <si>
    <t>0001</t>
  </si>
  <si>
    <t>Příloha k us. č. RMO/xx/xx/19</t>
  </si>
  <si>
    <t>0357</t>
  </si>
  <si>
    <t>0359</t>
  </si>
  <si>
    <t>0351</t>
  </si>
  <si>
    <t>ZŠ Mánesova vratka dotace Obědy do škol ve ZK 20.130,60 - P</t>
  </si>
  <si>
    <t>ZŠ TGM vratka dotace Obědy do škol ve ZK 28.620,90 - P</t>
  </si>
  <si>
    <t>ZŠ Trávníky vratka dotace Obědy do škol ve ZK 28 062,30 - P</t>
  </si>
  <si>
    <t>MŠO vratka dotace Obědy do škol ve ZK 68 997,60 - P</t>
  </si>
  <si>
    <t>0404</t>
  </si>
  <si>
    <t>NZ</t>
  </si>
  <si>
    <t>ZŠ Mánesova vratka dotace Obědy do škol ve ZK fin. vypořádání minulých let - V</t>
  </si>
  <si>
    <t>ZŠ TGM vratka dotace Obědy do škol ve ZK fin. vypořádání minulých let - V</t>
  </si>
  <si>
    <t>ZŠ Trávníky vratka dotace Obědy do škol ve ZK fin. vypořádání minulých let - V</t>
  </si>
  <si>
    <t>MŠO vratka dotace Obědy do škol ve ZK fin. vypořádání minulých let - V</t>
  </si>
  <si>
    <t>0324</t>
  </si>
  <si>
    <t>TSO výsadba nových dřevin - zvýšení</t>
  </si>
  <si>
    <t>TSO údržba dř., květ.záhony, výsadba dř., sečení, terénní úpravy, výhrab listí - zvýšení</t>
  </si>
  <si>
    <t>Městs. hřbitov - opravy - přesun na pol. 5902</t>
  </si>
  <si>
    <t>0445</t>
  </si>
  <si>
    <t>SPOD</t>
  </si>
  <si>
    <t>doplatek za rok 2018</t>
  </si>
  <si>
    <t>1. část dotace na rok 2019</t>
  </si>
  <si>
    <t>2. část dotace na rok 2019</t>
  </si>
  <si>
    <t>přijaté účelové dotace</t>
  </si>
  <si>
    <t>celkem přijaté neinvestiční účelové dotace</t>
  </si>
  <si>
    <t xml:space="preserve">Schválený rozpočet </t>
  </si>
  <si>
    <t>rozdíl</t>
  </si>
  <si>
    <t>0325</t>
  </si>
  <si>
    <t>4.</t>
  </si>
  <si>
    <t>5.</t>
  </si>
  <si>
    <t>6.</t>
  </si>
  <si>
    <t>0409</t>
  </si>
  <si>
    <t>SOC neinv. dotace MPSV na výkon sociální práce - P</t>
  </si>
  <si>
    <t>MP přesun na pol. 5192 - zvýšení fin.prostředkův důsledku prac. neschopnosti</t>
  </si>
  <si>
    <t>0656</t>
  </si>
  <si>
    <t>TEHOS ROŠ příjmy z pronájmu pozemků - zvýšení (paddelboardy) - P</t>
  </si>
  <si>
    <t>TEHOS ROŠ příjmy z pronámu ost. nem. - snížení - P</t>
  </si>
  <si>
    <t>SPOD - snížení prost. na platy - V</t>
  </si>
  <si>
    <t>SPOD nein.dot. MPSV (1.část 1 980 tis.; 2. část 2 697,1 tis.; dopl. 2018-227,88 tis.)</t>
  </si>
  <si>
    <t>0528</t>
  </si>
  <si>
    <t>Pojistné události - přesun z rezervy na pol. 5421</t>
  </si>
  <si>
    <t>pojistné události - navýšení fin. prost. na spoluúčast při úrazovém poj. v ZŠ</t>
  </si>
  <si>
    <t>0440</t>
  </si>
  <si>
    <t>104513013</t>
  </si>
  <si>
    <t>0481</t>
  </si>
  <si>
    <t>7.</t>
  </si>
  <si>
    <t>00100</t>
  </si>
  <si>
    <t>SENIOR neinv. dotace od ZK zřízeným přísp. organizacím - V</t>
  </si>
  <si>
    <t>0335</t>
  </si>
  <si>
    <t>0329</t>
  </si>
  <si>
    <t>0516</t>
  </si>
  <si>
    <t>0490</t>
  </si>
  <si>
    <t>SOC Ost. služby v soc. oblasti - dotace na činnost ADRA o.p.s.</t>
  </si>
  <si>
    <t>8.</t>
  </si>
  <si>
    <t>ADRA o.p.s. IČ 61388122, Praha, dotace na činnost, RMO/xx/xx/19</t>
  </si>
  <si>
    <t>SOC ÚP Příspěvek na výkon pěstounské péče - P</t>
  </si>
  <si>
    <t>SOC ÚP Výkon pěst. péče - zvýšení fin. prostředků na platy - V</t>
  </si>
  <si>
    <t>SOC Výkon sociální práce snížení fin. prostředků na platy - V</t>
  </si>
  <si>
    <t>Náhrada nákladů od MZ na výsadbu melior. a zpevň. dřevin - 2 550 Kč - P</t>
  </si>
  <si>
    <t>Náhrada nákladů od MZ na výsadbu melior. a zpevň. dřevin - 2 550 Kč - V</t>
  </si>
  <si>
    <t>SENIOR neinv. dotace od ZK k zajištění sociál. služeb ve Zl. kraji pro DZR - P</t>
  </si>
  <si>
    <t xml:space="preserve">MP zvýšení fin. prostředků na náhrady v důsledku prac. neschopnosti </t>
  </si>
  <si>
    <t>SOC KPSS navýšení fin. prostředků na OOV</t>
  </si>
  <si>
    <t>TSO VO - světelná signalizace (300), výkopy, kabely, služby (100) - zvýšení</t>
  </si>
  <si>
    <t>TSO VO - materiál a opravy TSO (300), materiál na údržbu VO (100) - snížení</t>
  </si>
  <si>
    <t>TSO nespecifikované rezervy - sníž.</t>
  </si>
  <si>
    <t>Měst. hřbitov - vratka přeplatku za hrobové místo - zvýš.</t>
  </si>
  <si>
    <t>SOC KPSS přesun na pol. 5021 - sníž.</t>
  </si>
  <si>
    <t>SOC Výkon pěst. péče - ostatní osobní výdaje - sníž.</t>
  </si>
  <si>
    <t>SOC Výkon pěst. péče - knihy, učební pomůcky, tisk - zvýšení</t>
  </si>
  <si>
    <t>SOC Druž. setkání důchodců - nákup ostatních služeb, přesun na pohoštění</t>
  </si>
  <si>
    <t>SOC Družební setkání důchodců - pohoštění, zvýšení</t>
  </si>
  <si>
    <t>SOC KD Školní - ostatní osobní výdaje, přesun na Druž. setkání důchodců</t>
  </si>
  <si>
    <t>SOC KD Školní - sociální zabezpečení, přesun na Druž. setkání důchodců</t>
  </si>
  <si>
    <t>SOC KD Školní - povinné poj. na veřejné zdravotní poj., přesun na Druž. setkání důchodců</t>
  </si>
  <si>
    <t>SOC Družební setkání důchodců pohoštění - zvýšení</t>
  </si>
  <si>
    <t>9.</t>
  </si>
  <si>
    <t>9325</t>
  </si>
  <si>
    <t>4253</t>
  </si>
  <si>
    <t>9342</t>
  </si>
  <si>
    <t>8223</t>
  </si>
  <si>
    <t>10.</t>
  </si>
  <si>
    <t>9306</t>
  </si>
  <si>
    <t>9321</t>
  </si>
  <si>
    <t>7258</t>
  </si>
  <si>
    <t>11.</t>
  </si>
  <si>
    <t>ORM ZŠ TGM el. rozvody - přesun na přestavbu kanc. bud. č.1 MěÚ</t>
  </si>
  <si>
    <t>ORM ZŠ TGM a ZŠ Mán. opr. běž. dráhy - přesun na přestavbu kanc.bud.č.1 MěÚ</t>
  </si>
  <si>
    <t>ORM Přestavba kanceláří budova 1 MěÚ - zvýšení</t>
  </si>
  <si>
    <t>ORM Ul. kpt. Jaroše rozšíření místní komunikace - snížení</t>
  </si>
  <si>
    <t>ORM Rozšíření hřbitova - zvýšení kapacity</t>
  </si>
  <si>
    <t>ORM Rekonstrukce DH - vnitroblok ul. Tř. T. Bati a Erbenova</t>
  </si>
  <si>
    <t>ORM KRŘ ochrana obyvatelstva nákup služeb - přesun na MP</t>
  </si>
  <si>
    <t>ORM zavedení nové pol. pro přeložku optické trasy v prostorách stávající MP</t>
  </si>
  <si>
    <t>ORM Revitalizace welness zařízení v SAB Baťov - sníž.</t>
  </si>
  <si>
    <t>ORM Hálkova ulice rozšíření - sníž.</t>
  </si>
  <si>
    <t>ORM Úprava prostranství před ZŠ TGM - zvýš.</t>
  </si>
  <si>
    <t>ORM Rekonstrukce dětského hřiště na ul. Přístavní - snížení</t>
  </si>
  <si>
    <t>ORM Rekonstrukce kuchyně ZŠ TGM - zavedení nové org.</t>
  </si>
  <si>
    <t>ORM Ul. Kpt. Jaroše rozšíření místní komunikace - snížení</t>
  </si>
  <si>
    <t>ORM SNP značení pro cyklisty - snížení</t>
  </si>
  <si>
    <t>ORM Modernizace učeben DDM - přesun na rekonstr. DH</t>
  </si>
  <si>
    <t>ORM Přestavba kanceláří bud. č. 1 MěÚ - zvýš. prost. na nákup DHM</t>
  </si>
  <si>
    <t>KPSS - snížení výdajů na služby</t>
  </si>
  <si>
    <t>KPSS - snížení výdajů na platy</t>
  </si>
  <si>
    <t>KPSS - snížení výdajů na soc. zab.</t>
  </si>
  <si>
    <t>KPSS - snížení výdajů na zdrav. pojištění</t>
  </si>
  <si>
    <t xml:space="preserve">Rozp. opatření č. 9/2019 - změna schvál. rozpočtu roku 2019 - srpen  (údaje v tis. Kč) </t>
  </si>
  <si>
    <t>DODATEK</t>
  </si>
  <si>
    <t>ORM SENIOR B Tělocvična a spol. místnost - zavedení nové pol.</t>
  </si>
  <si>
    <t>9332</t>
  </si>
  <si>
    <t>ORM SENIOR B Tělocvična a spol. místnost - přesun na pol. 5137</t>
  </si>
  <si>
    <t>12.</t>
  </si>
  <si>
    <t>Příjem neinv. dot. MPSV na projekt KPSS, zdroj - EU, celkem 670.287,70 Kč</t>
  </si>
  <si>
    <t>Příjem neinv. dot. MPSV na projekt KPSS, zdroj SR, celkem 78.857,37 Kč</t>
  </si>
  <si>
    <t>Příloha k us. č. RMO/22/13/19</t>
  </si>
  <si>
    <t>ADRA o.p.s. IČ 61388122, Praha, dotace na činnost, RMO/4/13/19</t>
  </si>
  <si>
    <t>Pojistné události - navýšení fin. prost. na spoluúčast při úrazovém poj. v ZŠ</t>
  </si>
  <si>
    <t>SPOD nein. dot. MPSV (1.část 1 980 tis.; 2. část 2 697,1 tis.; dopl. 2018-227,88 tis.)</t>
  </si>
  <si>
    <t xml:space="preserve">Rozpočtové opatření č. 9/2019 - změna schváleného rozpočtu roku 2019 - srpen    (údaje v tis. Kč)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</si>
</sst>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0" fontId="1" fillId="0" borderId="5" xfId="0" applyFont="1" applyBorder="1"/>
    <xf numFmtId="4" fontId="3" fillId="0" borderId="6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0" fontId="1" fillId="0" borderId="0" xfId="0" applyFont="1" applyFill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12" xfId="0" applyFont="1" applyBorder="1"/>
    <xf numFmtId="0" fontId="3" fillId="0" borderId="1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3" fillId="0" borderId="6" xfId="0" applyNumberFormat="1" applyFont="1" applyFill="1" applyBorder="1"/>
    <xf numFmtId="4" fontId="3" fillId="3" borderId="6" xfId="0" applyNumberFormat="1" applyFont="1" applyFill="1" applyBorder="1" applyAlignment="1">
      <alignment horizontal="right"/>
    </xf>
    <xf numFmtId="0" fontId="1" fillId="0" borderId="8" xfId="0" applyFont="1" applyFill="1" applyBorder="1"/>
    <xf numFmtId="2" fontId="3" fillId="0" borderId="5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5" xfId="0" applyFont="1" applyFill="1" applyBorder="1"/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4" fontId="1" fillId="0" borderId="12" xfId="0" applyNumberFormat="1" applyFont="1" applyFill="1" applyBorder="1"/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right"/>
    </xf>
    <xf numFmtId="4" fontId="1" fillId="5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4" fontId="1" fillId="5" borderId="5" xfId="0" applyNumberFormat="1" applyFont="1" applyFill="1" applyBorder="1"/>
    <xf numFmtId="4" fontId="1" fillId="0" borderId="0" xfId="0" applyNumberFormat="1" applyFont="1"/>
    <xf numFmtId="4" fontId="1" fillId="0" borderId="13" xfId="0" applyNumberFormat="1" applyFont="1" applyBorder="1"/>
    <xf numFmtId="4" fontId="1" fillId="0" borderId="0" xfId="0" applyNumberFormat="1" applyFont="1" applyFill="1"/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/>
    <xf numFmtId="0" fontId="1" fillId="0" borderId="6" xfId="0" applyFont="1" applyFill="1" applyBorder="1"/>
    <xf numFmtId="0" fontId="3" fillId="0" borderId="2" xfId="0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8" xfId="0" applyFont="1" applyFill="1" applyBorder="1"/>
    <xf numFmtId="0" fontId="1" fillId="0" borderId="8" xfId="0" applyFont="1" applyFill="1" applyBorder="1" applyAlignment="1">
      <alignment horizontal="left" vertical="top" wrapText="1"/>
    </xf>
    <xf numFmtId="0" fontId="8" fillId="0" borderId="0" xfId="0" applyFont="1" applyFill="1"/>
    <xf numFmtId="0" fontId="1" fillId="0" borderId="5" xfId="0" applyFont="1" applyFill="1" applyBorder="1" applyAlignment="1">
      <alignment wrapText="1"/>
    </xf>
    <xf numFmtId="0" fontId="7" fillId="0" borderId="5" xfId="0" applyFont="1" applyFill="1" applyBorder="1"/>
    <xf numFmtId="0" fontId="7" fillId="0" borderId="5" xfId="0" applyFont="1" applyBorder="1"/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/>
    <xf numFmtId="2" fontId="8" fillId="0" borderId="5" xfId="0" applyNumberFormat="1" applyFont="1" applyBorder="1"/>
    <xf numFmtId="2" fontId="1" fillId="0" borderId="5" xfId="0" applyNumberFormat="1" applyFont="1" applyFill="1" applyBorder="1"/>
    <xf numFmtId="2" fontId="8" fillId="0" borderId="5" xfId="0" applyNumberFormat="1" applyFont="1" applyFill="1" applyBorder="1"/>
    <xf numFmtId="4" fontId="1" fillId="0" borderId="6" xfId="0" applyNumberFormat="1" applyFont="1" applyFill="1" applyBorder="1"/>
    <xf numFmtId="0" fontId="1" fillId="5" borderId="5" xfId="0" applyFont="1" applyFill="1" applyBorder="1" applyAlignment="1">
      <alignment wrapText="1"/>
    </xf>
    <xf numFmtId="0" fontId="8" fillId="5" borderId="5" xfId="0" applyFont="1" applyFill="1" applyBorder="1"/>
    <xf numFmtId="2" fontId="8" fillId="5" borderId="5" xfId="0" applyNumberFormat="1" applyFont="1" applyFill="1" applyBorder="1"/>
    <xf numFmtId="2" fontId="3" fillId="5" borderId="11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0" fontId="8" fillId="5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2" fontId="1" fillId="5" borderId="5" xfId="0" applyNumberFormat="1" applyFont="1" applyFill="1" applyBorder="1"/>
    <xf numFmtId="49" fontId="8" fillId="5" borderId="5" xfId="0" applyNumberFormat="1" applyFont="1" applyFill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1" fillId="5" borderId="8" xfId="0" applyFont="1" applyFill="1" applyBorder="1"/>
    <xf numFmtId="4" fontId="1" fillId="5" borderId="6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/>
    <xf numFmtId="14" fontId="1" fillId="0" borderId="12" xfId="0" applyNumberFormat="1" applyFont="1" applyBorder="1"/>
    <xf numFmtId="0" fontId="1" fillId="0" borderId="14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8" fillId="0" borderId="0" xfId="0" applyFont="1" applyFill="1" applyBorder="1"/>
    <xf numFmtId="0" fontId="3" fillId="0" borderId="1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54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workbookViewId="0" topLeftCell="A43">
      <selection activeCell="H82" sqref="H82"/>
    </sheetView>
  </sheetViews>
  <sheetFormatPr defaultColWidth="9.140625" defaultRowHeight="15"/>
  <cols>
    <col min="1" max="1" width="4.421875" style="4" customWidth="1"/>
    <col min="2" max="2" width="69.7109375" style="4" customWidth="1"/>
    <col min="3" max="3" width="4.140625" style="50" customWidth="1"/>
    <col min="4" max="4" width="10.00390625" style="50" bestFit="1" customWidth="1"/>
    <col min="5" max="5" width="6.7109375" style="4" customWidth="1"/>
    <col min="6" max="6" width="6.28125" style="4" customWidth="1"/>
    <col min="7" max="7" width="5.421875" style="4" customWidth="1"/>
    <col min="8" max="8" width="9.8515625" style="4" customWidth="1"/>
    <col min="9" max="9" width="9.00390625" style="4" customWidth="1"/>
    <col min="10" max="10" width="10.28125" style="4" customWidth="1"/>
    <col min="11" max="11" width="25.00390625" style="4" customWidth="1"/>
    <col min="12" max="12" width="39.140625" style="4" customWidth="1"/>
    <col min="13" max="13" width="18.140625" style="4" customWidth="1"/>
    <col min="14" max="16384" width="9.140625" style="4" customWidth="1"/>
  </cols>
  <sheetData>
    <row r="1" spans="1:10" ht="15">
      <c r="A1" s="1" t="s">
        <v>36</v>
      </c>
      <c r="B1" s="2"/>
      <c r="C1" s="3"/>
      <c r="D1" s="3"/>
      <c r="H1" s="2" t="s">
        <v>41</v>
      </c>
      <c r="I1" s="2"/>
      <c r="J1" s="1"/>
    </row>
    <row r="2" spans="1:10" s="2" customFormat="1" ht="15">
      <c r="A2" s="5" t="s">
        <v>0</v>
      </c>
      <c r="B2" s="155" t="s">
        <v>1</v>
      </c>
      <c r="C2" s="5"/>
      <c r="D2" s="5" t="s">
        <v>2</v>
      </c>
      <c r="E2" s="155" t="s">
        <v>3</v>
      </c>
      <c r="F2" s="155" t="s">
        <v>4</v>
      </c>
      <c r="G2" s="155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56"/>
      <c r="C3" s="6"/>
      <c r="D3" s="6" t="s">
        <v>10</v>
      </c>
      <c r="E3" s="156"/>
      <c r="F3" s="156"/>
      <c r="G3" s="156"/>
      <c r="H3" s="6" t="s">
        <v>11</v>
      </c>
      <c r="I3" s="6" t="s">
        <v>37</v>
      </c>
      <c r="J3" s="6" t="s">
        <v>11</v>
      </c>
    </row>
    <row r="4" spans="1:10" ht="12.75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75" customHeight="1">
      <c r="A5" s="144" t="s">
        <v>13</v>
      </c>
      <c r="B5" s="71" t="s">
        <v>45</v>
      </c>
      <c r="C5" s="68" t="s">
        <v>50</v>
      </c>
      <c r="D5" s="70"/>
      <c r="E5" s="70">
        <v>6402</v>
      </c>
      <c r="F5" s="70">
        <v>2229</v>
      </c>
      <c r="G5" s="69" t="s">
        <v>39</v>
      </c>
      <c r="H5" s="78">
        <v>0</v>
      </c>
      <c r="I5" s="79">
        <v>20.13</v>
      </c>
      <c r="J5" s="80">
        <f aca="true" t="shared" si="0" ref="J5:J24">H5+I5</f>
        <v>20.13</v>
      </c>
    </row>
    <row r="6" spans="1:10" ht="12.75" customHeight="1">
      <c r="A6" s="150"/>
      <c r="B6" s="71" t="s">
        <v>51</v>
      </c>
      <c r="C6" s="68" t="s">
        <v>50</v>
      </c>
      <c r="D6" s="70"/>
      <c r="E6" s="70">
        <v>6402</v>
      </c>
      <c r="F6" s="70">
        <v>5366</v>
      </c>
      <c r="G6" s="69" t="s">
        <v>40</v>
      </c>
      <c r="H6" s="78">
        <v>0</v>
      </c>
      <c r="I6" s="79">
        <v>20.13</v>
      </c>
      <c r="J6" s="80">
        <f t="shared" si="0"/>
        <v>20.13</v>
      </c>
    </row>
    <row r="7" spans="1:10" ht="12.75" customHeight="1">
      <c r="A7" s="150"/>
      <c r="B7" s="71" t="s">
        <v>46</v>
      </c>
      <c r="C7" s="68" t="s">
        <v>50</v>
      </c>
      <c r="D7" s="70"/>
      <c r="E7" s="70">
        <v>6402</v>
      </c>
      <c r="F7" s="70">
        <v>2229</v>
      </c>
      <c r="G7" s="69" t="s">
        <v>42</v>
      </c>
      <c r="H7" s="78">
        <v>0</v>
      </c>
      <c r="I7" s="79">
        <v>28.62</v>
      </c>
      <c r="J7" s="80">
        <f t="shared" si="0"/>
        <v>28.62</v>
      </c>
    </row>
    <row r="8" spans="1:10" ht="12.75" customHeight="1">
      <c r="A8" s="150"/>
      <c r="B8" s="71" t="s">
        <v>52</v>
      </c>
      <c r="C8" s="68" t="s">
        <v>50</v>
      </c>
      <c r="D8" s="70"/>
      <c r="E8" s="70">
        <v>6402</v>
      </c>
      <c r="F8" s="70">
        <v>5366</v>
      </c>
      <c r="G8" s="69" t="s">
        <v>40</v>
      </c>
      <c r="H8" s="78">
        <v>0</v>
      </c>
      <c r="I8" s="79">
        <v>28.62</v>
      </c>
      <c r="J8" s="80">
        <f t="shared" si="0"/>
        <v>28.62</v>
      </c>
    </row>
    <row r="9" spans="1:10" ht="12.75" customHeight="1">
      <c r="A9" s="150"/>
      <c r="B9" s="71" t="s">
        <v>47</v>
      </c>
      <c r="C9" s="68" t="s">
        <v>50</v>
      </c>
      <c r="D9" s="70"/>
      <c r="E9" s="70">
        <v>6402</v>
      </c>
      <c r="F9" s="70">
        <v>2229</v>
      </c>
      <c r="G9" s="69" t="s">
        <v>43</v>
      </c>
      <c r="H9" s="78">
        <v>0</v>
      </c>
      <c r="I9" s="79">
        <v>28.06</v>
      </c>
      <c r="J9" s="80">
        <f t="shared" si="0"/>
        <v>28.06</v>
      </c>
    </row>
    <row r="10" spans="1:10" ht="12.75" customHeight="1">
      <c r="A10" s="150"/>
      <c r="B10" s="71" t="s">
        <v>53</v>
      </c>
      <c r="C10" s="68" t="s">
        <v>50</v>
      </c>
      <c r="D10" s="70"/>
      <c r="E10" s="70">
        <v>6402</v>
      </c>
      <c r="F10" s="70">
        <v>5366</v>
      </c>
      <c r="G10" s="69" t="s">
        <v>40</v>
      </c>
      <c r="H10" s="78">
        <v>0</v>
      </c>
      <c r="I10" s="79">
        <v>28.06</v>
      </c>
      <c r="J10" s="80">
        <f t="shared" si="0"/>
        <v>28.06</v>
      </c>
    </row>
    <row r="11" spans="1:10" ht="12.75" customHeight="1">
      <c r="A11" s="150"/>
      <c r="B11" s="71" t="s">
        <v>48</v>
      </c>
      <c r="C11" s="68" t="s">
        <v>50</v>
      </c>
      <c r="D11" s="70"/>
      <c r="E11" s="70">
        <v>6402</v>
      </c>
      <c r="F11" s="70">
        <v>2229</v>
      </c>
      <c r="G11" s="69" t="s">
        <v>44</v>
      </c>
      <c r="H11" s="78">
        <v>0</v>
      </c>
      <c r="I11" s="79">
        <v>69</v>
      </c>
      <c r="J11" s="80">
        <f t="shared" si="0"/>
        <v>69</v>
      </c>
    </row>
    <row r="12" spans="1:10" ht="12.75" customHeight="1">
      <c r="A12" s="145"/>
      <c r="B12" s="71" t="s">
        <v>54</v>
      </c>
      <c r="C12" s="68" t="s">
        <v>50</v>
      </c>
      <c r="D12" s="70"/>
      <c r="E12" s="70">
        <v>6402</v>
      </c>
      <c r="F12" s="70">
        <v>5366</v>
      </c>
      <c r="G12" s="69" t="s">
        <v>40</v>
      </c>
      <c r="H12" s="78">
        <v>0</v>
      </c>
      <c r="I12" s="79">
        <v>69</v>
      </c>
      <c r="J12" s="80">
        <f t="shared" si="0"/>
        <v>69</v>
      </c>
    </row>
    <row r="13" spans="1:11" ht="12.75" customHeight="1">
      <c r="A13" s="144" t="s">
        <v>14</v>
      </c>
      <c r="B13" s="12" t="s">
        <v>96</v>
      </c>
      <c r="C13" s="13"/>
      <c r="D13" s="11">
        <v>13010</v>
      </c>
      <c r="E13" s="11"/>
      <c r="F13" s="11">
        <v>4116</v>
      </c>
      <c r="G13" s="14" t="s">
        <v>49</v>
      </c>
      <c r="H13" s="20">
        <v>448</v>
      </c>
      <c r="I13" s="16">
        <v>8</v>
      </c>
      <c r="J13" s="17">
        <f t="shared" si="0"/>
        <v>456</v>
      </c>
      <c r="K13" s="3" t="s">
        <v>60</v>
      </c>
    </row>
    <row r="14" spans="1:14" ht="12.75" customHeight="1">
      <c r="A14" s="150"/>
      <c r="B14" s="84" t="s">
        <v>97</v>
      </c>
      <c r="C14" s="85"/>
      <c r="D14" s="86">
        <v>13010</v>
      </c>
      <c r="E14" s="86">
        <v>4339</v>
      </c>
      <c r="F14" s="86">
        <v>5011</v>
      </c>
      <c r="G14" s="87" t="s">
        <v>49</v>
      </c>
      <c r="H14" s="88">
        <v>459</v>
      </c>
      <c r="I14" s="89">
        <v>8</v>
      </c>
      <c r="J14" s="90">
        <f t="shared" si="0"/>
        <v>467</v>
      </c>
      <c r="K14" s="36">
        <v>1980000</v>
      </c>
      <c r="L14" s="33" t="s">
        <v>62</v>
      </c>
      <c r="N14" s="33"/>
    </row>
    <row r="15" spans="1:14" ht="12.75" customHeight="1">
      <c r="A15" s="144" t="s">
        <v>34</v>
      </c>
      <c r="B15" s="12" t="s">
        <v>79</v>
      </c>
      <c r="C15" s="13"/>
      <c r="D15" s="11">
        <v>13011</v>
      </c>
      <c r="E15" s="11"/>
      <c r="F15" s="11">
        <v>4116</v>
      </c>
      <c r="G15" s="14" t="s">
        <v>59</v>
      </c>
      <c r="H15" s="20">
        <v>4951</v>
      </c>
      <c r="I15" s="16">
        <v>-46</v>
      </c>
      <c r="J15" s="17">
        <f t="shared" si="0"/>
        <v>4905</v>
      </c>
      <c r="K15" s="36">
        <v>2697100</v>
      </c>
      <c r="L15" s="33" t="s">
        <v>63</v>
      </c>
      <c r="N15" s="33"/>
    </row>
    <row r="16" spans="1:14" ht="12.75" customHeight="1">
      <c r="A16" s="145"/>
      <c r="B16" s="12" t="s">
        <v>78</v>
      </c>
      <c r="C16" s="13"/>
      <c r="D16" s="11">
        <v>13011</v>
      </c>
      <c r="E16" s="11">
        <v>4329</v>
      </c>
      <c r="F16" s="11">
        <v>5011</v>
      </c>
      <c r="G16" s="14" t="s">
        <v>59</v>
      </c>
      <c r="H16" s="20">
        <v>3421</v>
      </c>
      <c r="I16" s="16">
        <v>-46</v>
      </c>
      <c r="J16" s="17">
        <f t="shared" si="0"/>
        <v>3375</v>
      </c>
      <c r="K16" s="82">
        <v>227876.54</v>
      </c>
      <c r="L16" s="33" t="s">
        <v>61</v>
      </c>
      <c r="N16" s="33"/>
    </row>
    <row r="17" spans="1:14" ht="12.75" customHeight="1">
      <c r="A17" s="144" t="s">
        <v>69</v>
      </c>
      <c r="B17" s="12" t="s">
        <v>73</v>
      </c>
      <c r="C17" s="13"/>
      <c r="D17" s="11">
        <v>13015</v>
      </c>
      <c r="E17" s="11"/>
      <c r="F17" s="11">
        <v>4116</v>
      </c>
      <c r="G17" s="14" t="s">
        <v>72</v>
      </c>
      <c r="H17" s="20">
        <v>1215</v>
      </c>
      <c r="I17" s="16">
        <v>-52.42</v>
      </c>
      <c r="J17" s="17">
        <f>H17+I17</f>
        <v>1162.58</v>
      </c>
      <c r="K17" s="81">
        <f>SUM(K14:K16)</f>
        <v>4904976.54</v>
      </c>
      <c r="L17" s="4" t="s">
        <v>65</v>
      </c>
      <c r="N17" s="33"/>
    </row>
    <row r="18" spans="1:14" ht="12.75" customHeight="1">
      <c r="A18" s="145"/>
      <c r="B18" s="12" t="s">
        <v>98</v>
      </c>
      <c r="C18" s="13"/>
      <c r="D18" s="11">
        <v>13015</v>
      </c>
      <c r="E18" s="11">
        <v>4369</v>
      </c>
      <c r="F18" s="11">
        <v>5011</v>
      </c>
      <c r="G18" s="14" t="s">
        <v>72</v>
      </c>
      <c r="H18" s="20">
        <v>1215</v>
      </c>
      <c r="I18" s="16">
        <v>-52.42</v>
      </c>
      <c r="J18" s="17">
        <f>H18+I18</f>
        <v>1162.58</v>
      </c>
      <c r="K18" s="36"/>
      <c r="L18" s="33"/>
      <c r="N18" s="33"/>
    </row>
    <row r="19" spans="1:12" ht="12.75" customHeight="1">
      <c r="A19" s="144" t="s">
        <v>70</v>
      </c>
      <c r="B19" s="12" t="s">
        <v>99</v>
      </c>
      <c r="C19" s="13"/>
      <c r="D19" s="11"/>
      <c r="E19" s="11">
        <v>1036</v>
      </c>
      <c r="F19" s="11">
        <v>5811</v>
      </c>
      <c r="G19" s="14"/>
      <c r="H19" s="20">
        <v>-50.27</v>
      </c>
      <c r="I19" s="16">
        <v>-2.55</v>
      </c>
      <c r="J19" s="17">
        <f t="shared" si="0"/>
        <v>-52.82</v>
      </c>
      <c r="K19" s="81">
        <v>4951000</v>
      </c>
      <c r="L19" s="4" t="s">
        <v>66</v>
      </c>
    </row>
    <row r="20" spans="1:12" ht="12.75" customHeight="1">
      <c r="A20" s="145"/>
      <c r="B20" s="12" t="s">
        <v>100</v>
      </c>
      <c r="C20" s="13"/>
      <c r="D20" s="11"/>
      <c r="E20" s="11">
        <v>1036</v>
      </c>
      <c r="F20" s="11">
        <v>5811</v>
      </c>
      <c r="G20" s="14"/>
      <c r="H20" s="20">
        <v>50.27</v>
      </c>
      <c r="I20" s="16">
        <v>2.55</v>
      </c>
      <c r="J20" s="17">
        <f t="shared" si="0"/>
        <v>52.82</v>
      </c>
      <c r="K20" s="82">
        <f>K17</f>
        <v>4904976.54</v>
      </c>
      <c r="L20" s="4" t="s">
        <v>64</v>
      </c>
    </row>
    <row r="21" spans="1:12" ht="12.75" customHeight="1">
      <c r="A21" s="149" t="s">
        <v>71</v>
      </c>
      <c r="B21" s="71" t="s">
        <v>76</v>
      </c>
      <c r="C21" s="68" t="s">
        <v>50</v>
      </c>
      <c r="D21" s="70"/>
      <c r="E21" s="70">
        <v>3429</v>
      </c>
      <c r="F21" s="70">
        <v>2131</v>
      </c>
      <c r="G21" s="69" t="s">
        <v>68</v>
      </c>
      <c r="H21" s="78">
        <v>0</v>
      </c>
      <c r="I21" s="79">
        <v>2.6</v>
      </c>
      <c r="J21" s="80">
        <f t="shared" si="0"/>
        <v>2.6</v>
      </c>
      <c r="K21" s="83">
        <f>K19-K20</f>
        <v>46023.45999999996</v>
      </c>
      <c r="L21" s="24" t="s">
        <v>67</v>
      </c>
    </row>
    <row r="22" spans="1:10" ht="12.75" customHeight="1">
      <c r="A22" s="149"/>
      <c r="B22" s="12" t="s">
        <v>77</v>
      </c>
      <c r="C22" s="13"/>
      <c r="D22" s="11"/>
      <c r="E22" s="11">
        <v>3429</v>
      </c>
      <c r="F22" s="11">
        <v>2132</v>
      </c>
      <c r="G22" s="14" t="s">
        <v>68</v>
      </c>
      <c r="H22" s="20">
        <v>220</v>
      </c>
      <c r="I22" s="16">
        <v>-2.6</v>
      </c>
      <c r="J22" s="17">
        <f t="shared" si="0"/>
        <v>217.4</v>
      </c>
    </row>
    <row r="23" spans="1:10" ht="12.75" customHeight="1">
      <c r="A23" s="149" t="s">
        <v>86</v>
      </c>
      <c r="B23" s="12" t="s">
        <v>101</v>
      </c>
      <c r="C23" s="13" t="s">
        <v>50</v>
      </c>
      <c r="D23" s="14" t="s">
        <v>87</v>
      </c>
      <c r="E23" s="11"/>
      <c r="F23" s="11">
        <v>4122</v>
      </c>
      <c r="G23" s="14" t="s">
        <v>85</v>
      </c>
      <c r="H23" s="20">
        <v>0</v>
      </c>
      <c r="I23" s="16">
        <v>200.8</v>
      </c>
      <c r="J23" s="17">
        <f t="shared" si="0"/>
        <v>200.8</v>
      </c>
    </row>
    <row r="24" spans="1:10" ht="12.75" customHeight="1">
      <c r="A24" s="149"/>
      <c r="B24" s="12" t="s">
        <v>88</v>
      </c>
      <c r="C24" s="13" t="s">
        <v>50</v>
      </c>
      <c r="D24" s="14" t="s">
        <v>87</v>
      </c>
      <c r="E24" s="11">
        <v>4357</v>
      </c>
      <c r="F24" s="11">
        <v>5336</v>
      </c>
      <c r="G24" s="14" t="s">
        <v>85</v>
      </c>
      <c r="H24" s="20">
        <v>0</v>
      </c>
      <c r="I24" s="16">
        <v>200.8</v>
      </c>
      <c r="J24" s="17">
        <f t="shared" si="0"/>
        <v>200.8</v>
      </c>
    </row>
    <row r="25" spans="1:10" s="24" customFormat="1" ht="12.75" customHeight="1">
      <c r="A25" s="21"/>
      <c r="B25" s="22"/>
      <c r="C25" s="23"/>
      <c r="D25" s="23"/>
      <c r="E25" s="146" t="s">
        <v>15</v>
      </c>
      <c r="F25" s="146"/>
      <c r="G25" s="146"/>
      <c r="H25" s="19">
        <f>H5+H7+H9+H11+H13+H15+H17+H21+H22+H23</f>
        <v>6834</v>
      </c>
      <c r="I25" s="19">
        <f>I5+I7+I9+I11+I13+I15+I17+I21+I22+I23</f>
        <v>256.19</v>
      </c>
      <c r="J25" s="19">
        <f>J5+J7+J9+J11+J13+J15+J17+J21+J22+J23</f>
        <v>7090.19</v>
      </c>
    </row>
    <row r="26" spans="1:10" s="24" customFormat="1" ht="12.75" customHeight="1">
      <c r="A26" s="21"/>
      <c r="B26" s="25" t="s">
        <v>33</v>
      </c>
      <c r="C26" s="23"/>
      <c r="D26" s="23"/>
      <c r="E26" s="148" t="s">
        <v>16</v>
      </c>
      <c r="F26" s="148"/>
      <c r="G26" s="148"/>
      <c r="H26" s="19">
        <f>H6+H8+H10+H12+H14+H16+H18+H24</f>
        <v>5095</v>
      </c>
      <c r="I26" s="19">
        <f>I6+I8+I10+I12+I14+I16+I18+I24</f>
        <v>256.19</v>
      </c>
      <c r="J26" s="19">
        <f>J6+J8+J10+J12+J14+J16+J18+J24</f>
        <v>5351.19</v>
      </c>
    </row>
    <row r="27" spans="1:10" ht="12.75" customHeight="1">
      <c r="A27" s="21"/>
      <c r="B27" s="26"/>
      <c r="C27" s="23"/>
      <c r="D27" s="23"/>
      <c r="E27" s="147" t="s">
        <v>17</v>
      </c>
      <c r="F27" s="147"/>
      <c r="G27" s="147"/>
      <c r="H27" s="62">
        <v>0</v>
      </c>
      <c r="I27" s="62">
        <v>0</v>
      </c>
      <c r="J27" s="19">
        <v>0</v>
      </c>
    </row>
    <row r="28" spans="1:13" ht="12.75" customHeight="1">
      <c r="A28" s="28"/>
      <c r="B28" s="29"/>
      <c r="C28" s="30"/>
      <c r="D28" s="30"/>
      <c r="E28" s="147" t="s">
        <v>18</v>
      </c>
      <c r="F28" s="147"/>
      <c r="G28" s="147"/>
      <c r="H28" s="31">
        <f>H25-H26-H27</f>
        <v>1739</v>
      </c>
      <c r="I28" s="31">
        <f>I25-I26-I27</f>
        <v>0</v>
      </c>
      <c r="J28" s="31">
        <f>J25-J26-J27</f>
        <v>1739</v>
      </c>
      <c r="M28" s="24"/>
    </row>
    <row r="29" spans="1:11" ht="12.75" customHeight="1">
      <c r="A29" s="32" t="s">
        <v>19</v>
      </c>
      <c r="B29" s="33"/>
      <c r="C29" s="34"/>
      <c r="D29" s="34"/>
      <c r="E29" s="35"/>
      <c r="F29" s="33"/>
      <c r="G29" s="33"/>
      <c r="H29" s="36"/>
      <c r="I29" s="36"/>
      <c r="J29" s="65"/>
      <c r="K29" s="33"/>
    </row>
    <row r="30" spans="1:10" ht="12.75" customHeight="1">
      <c r="A30" s="144" t="s">
        <v>13</v>
      </c>
      <c r="B30" s="63" t="s">
        <v>104</v>
      </c>
      <c r="C30" s="13"/>
      <c r="D30" s="14"/>
      <c r="E30" s="11">
        <v>3631</v>
      </c>
      <c r="F30" s="11">
        <v>5169</v>
      </c>
      <c r="G30" s="14" t="s">
        <v>55</v>
      </c>
      <c r="H30" s="20">
        <v>352.5</v>
      </c>
      <c r="I30" s="16">
        <v>400</v>
      </c>
      <c r="J30" s="15">
        <f aca="true" t="shared" si="1" ref="J30:J39">H30+I30</f>
        <v>752.5</v>
      </c>
    </row>
    <row r="31" spans="1:10" ht="12.75" customHeight="1">
      <c r="A31" s="150"/>
      <c r="B31" s="63" t="s">
        <v>105</v>
      </c>
      <c r="C31" s="13"/>
      <c r="D31" s="14"/>
      <c r="E31" s="11">
        <v>3631</v>
      </c>
      <c r="F31" s="11">
        <v>5171</v>
      </c>
      <c r="G31" s="14" t="s">
        <v>55</v>
      </c>
      <c r="H31" s="15">
        <v>2510.4</v>
      </c>
      <c r="I31" s="64">
        <v>-400</v>
      </c>
      <c r="J31" s="15">
        <f t="shared" si="1"/>
        <v>2110.4</v>
      </c>
    </row>
    <row r="32" spans="1:10" ht="12.75" customHeight="1">
      <c r="A32" s="150"/>
      <c r="B32" s="63" t="s">
        <v>56</v>
      </c>
      <c r="C32" s="13"/>
      <c r="D32" s="14"/>
      <c r="E32" s="11">
        <v>3745</v>
      </c>
      <c r="F32" s="11">
        <v>5139</v>
      </c>
      <c r="G32" s="14" t="s">
        <v>55</v>
      </c>
      <c r="H32" s="15">
        <v>100</v>
      </c>
      <c r="I32" s="64">
        <v>200</v>
      </c>
      <c r="J32" s="15">
        <f t="shared" si="1"/>
        <v>300</v>
      </c>
    </row>
    <row r="33" spans="1:10" ht="12.75" customHeight="1">
      <c r="A33" s="150"/>
      <c r="B33" s="63" t="s">
        <v>57</v>
      </c>
      <c r="C33" s="13"/>
      <c r="D33" s="14"/>
      <c r="E33" s="11">
        <v>3745</v>
      </c>
      <c r="F33" s="11">
        <v>5171</v>
      </c>
      <c r="G33" s="14" t="s">
        <v>55</v>
      </c>
      <c r="H33" s="15">
        <v>10790.5</v>
      </c>
      <c r="I33" s="64">
        <v>300</v>
      </c>
      <c r="J33" s="15">
        <f t="shared" si="1"/>
        <v>11090.5</v>
      </c>
    </row>
    <row r="34" spans="1:10" ht="12.75" customHeight="1">
      <c r="A34" s="150"/>
      <c r="B34" s="63" t="s">
        <v>106</v>
      </c>
      <c r="C34" s="13"/>
      <c r="D34" s="14"/>
      <c r="E34" s="11">
        <v>3639</v>
      </c>
      <c r="F34" s="11">
        <v>5901</v>
      </c>
      <c r="G34" s="14"/>
      <c r="H34" s="15">
        <v>1000</v>
      </c>
      <c r="I34" s="64">
        <v>-500</v>
      </c>
      <c r="J34" s="15">
        <f t="shared" si="1"/>
        <v>500</v>
      </c>
    </row>
    <row r="35" spans="1:10" ht="12.75" customHeight="1">
      <c r="A35" s="150"/>
      <c r="B35" s="63" t="s">
        <v>107</v>
      </c>
      <c r="C35" s="13"/>
      <c r="D35" s="14"/>
      <c r="E35" s="11">
        <v>3632</v>
      </c>
      <c r="F35" s="11">
        <v>5902</v>
      </c>
      <c r="G35" s="14" t="s">
        <v>55</v>
      </c>
      <c r="H35" s="15">
        <v>0</v>
      </c>
      <c r="I35" s="64">
        <v>1</v>
      </c>
      <c r="J35" s="15">
        <f t="shared" si="1"/>
        <v>1</v>
      </c>
    </row>
    <row r="36" spans="1:10" ht="12.75" customHeight="1">
      <c r="A36" s="145"/>
      <c r="B36" s="63" t="s">
        <v>58</v>
      </c>
      <c r="C36" s="13"/>
      <c r="D36" s="14"/>
      <c r="E36" s="11">
        <v>3632</v>
      </c>
      <c r="F36" s="11">
        <v>5171</v>
      </c>
      <c r="G36" s="14" t="s">
        <v>55</v>
      </c>
      <c r="H36" s="15">
        <v>132.5</v>
      </c>
      <c r="I36" s="64">
        <v>-1</v>
      </c>
      <c r="J36" s="15">
        <f t="shared" si="1"/>
        <v>131.5</v>
      </c>
    </row>
    <row r="37" spans="1:10" ht="12.75" customHeight="1">
      <c r="A37" s="144" t="s">
        <v>14</v>
      </c>
      <c r="B37" s="63" t="s">
        <v>81</v>
      </c>
      <c r="C37" s="13"/>
      <c r="D37" s="14"/>
      <c r="E37" s="11">
        <v>3113</v>
      </c>
      <c r="F37" s="11">
        <v>5901</v>
      </c>
      <c r="G37" s="14" t="s">
        <v>80</v>
      </c>
      <c r="H37" s="15">
        <v>2.17</v>
      </c>
      <c r="I37" s="64">
        <v>-2.17</v>
      </c>
      <c r="J37" s="15">
        <f t="shared" si="1"/>
        <v>0</v>
      </c>
    </row>
    <row r="38" spans="1:10" ht="12.75" customHeight="1">
      <c r="A38" s="145"/>
      <c r="B38" s="12" t="s">
        <v>82</v>
      </c>
      <c r="C38" s="13"/>
      <c r="D38" s="14"/>
      <c r="E38" s="11">
        <v>3113</v>
      </c>
      <c r="F38" s="11">
        <v>5421</v>
      </c>
      <c r="G38" s="14" t="s">
        <v>80</v>
      </c>
      <c r="H38" s="20">
        <v>22</v>
      </c>
      <c r="I38" s="64">
        <v>2.17</v>
      </c>
      <c r="J38" s="20">
        <f t="shared" si="1"/>
        <v>24.17</v>
      </c>
    </row>
    <row r="39" spans="1:10" ht="12.75" customHeight="1">
      <c r="A39" s="144" t="s">
        <v>34</v>
      </c>
      <c r="B39" s="91" t="s">
        <v>74</v>
      </c>
      <c r="C39" s="92"/>
      <c r="D39" s="76"/>
      <c r="E39" s="75">
        <v>5311</v>
      </c>
      <c r="F39" s="75">
        <v>5011</v>
      </c>
      <c r="G39" s="76" t="s">
        <v>75</v>
      </c>
      <c r="H39" s="15">
        <v>9360</v>
      </c>
      <c r="I39" s="77">
        <v>-60</v>
      </c>
      <c r="J39" s="15">
        <f t="shared" si="1"/>
        <v>9300</v>
      </c>
    </row>
    <row r="40" spans="1:10" ht="12.75" customHeight="1">
      <c r="A40" s="145"/>
      <c r="B40" s="63" t="s">
        <v>102</v>
      </c>
      <c r="C40" s="13"/>
      <c r="D40" s="14"/>
      <c r="E40" s="11">
        <v>5311</v>
      </c>
      <c r="F40" s="11">
        <v>5192</v>
      </c>
      <c r="G40" s="14" t="s">
        <v>75</v>
      </c>
      <c r="H40" s="15">
        <v>50</v>
      </c>
      <c r="I40" s="64">
        <v>60</v>
      </c>
      <c r="J40" s="15">
        <f aca="true" t="shared" si="2" ref="J40:J46">H40+I40</f>
        <v>110</v>
      </c>
    </row>
    <row r="41" spans="1:10" ht="12.75" customHeight="1">
      <c r="A41" s="144" t="s">
        <v>69</v>
      </c>
      <c r="B41" s="63" t="s">
        <v>108</v>
      </c>
      <c r="C41" s="13"/>
      <c r="D41" s="14" t="s">
        <v>84</v>
      </c>
      <c r="E41" s="11">
        <v>4399</v>
      </c>
      <c r="F41" s="11">
        <v>5169</v>
      </c>
      <c r="G41" s="14" t="s">
        <v>83</v>
      </c>
      <c r="H41" s="15">
        <v>173</v>
      </c>
      <c r="I41" s="64">
        <v>-20</v>
      </c>
      <c r="J41" s="15">
        <f t="shared" si="2"/>
        <v>153</v>
      </c>
    </row>
    <row r="42" spans="1:10" ht="12.75" customHeight="1">
      <c r="A42" s="150"/>
      <c r="B42" s="63" t="s">
        <v>103</v>
      </c>
      <c r="C42" s="13"/>
      <c r="D42" s="14" t="s">
        <v>84</v>
      </c>
      <c r="E42" s="11">
        <v>4399</v>
      </c>
      <c r="F42" s="11">
        <v>5021</v>
      </c>
      <c r="G42" s="14" t="s">
        <v>83</v>
      </c>
      <c r="H42" s="15">
        <v>22</v>
      </c>
      <c r="I42" s="64">
        <v>20</v>
      </c>
      <c r="J42" s="15">
        <f t="shared" si="2"/>
        <v>42</v>
      </c>
    </row>
    <row r="43" spans="1:10" ht="12.75" customHeight="1">
      <c r="A43" s="144" t="s">
        <v>70</v>
      </c>
      <c r="B43" s="12" t="s">
        <v>109</v>
      </c>
      <c r="C43" s="11"/>
      <c r="D43" s="11">
        <v>13010</v>
      </c>
      <c r="E43" s="11">
        <v>4339</v>
      </c>
      <c r="F43" s="11">
        <v>5021</v>
      </c>
      <c r="G43" s="14" t="s">
        <v>49</v>
      </c>
      <c r="H43" s="20">
        <v>15</v>
      </c>
      <c r="I43" s="16">
        <v>-3</v>
      </c>
      <c r="J43" s="17">
        <f t="shared" si="2"/>
        <v>12</v>
      </c>
    </row>
    <row r="44" spans="1:10" ht="12.75" customHeight="1">
      <c r="A44" s="150"/>
      <c r="B44" s="71" t="s">
        <v>110</v>
      </c>
      <c r="C44" s="68" t="s">
        <v>50</v>
      </c>
      <c r="D44" s="70">
        <v>13010</v>
      </c>
      <c r="E44" s="70">
        <v>4339</v>
      </c>
      <c r="F44" s="70">
        <v>5136</v>
      </c>
      <c r="G44" s="69" t="s">
        <v>49</v>
      </c>
      <c r="H44" s="78">
        <v>0</v>
      </c>
      <c r="I44" s="93">
        <v>3</v>
      </c>
      <c r="J44" s="80">
        <f t="shared" si="2"/>
        <v>3</v>
      </c>
    </row>
    <row r="45" spans="1:10" ht="12.75" customHeight="1">
      <c r="A45" s="144" t="s">
        <v>71</v>
      </c>
      <c r="B45" s="12" t="s">
        <v>111</v>
      </c>
      <c r="C45" s="11"/>
      <c r="D45" s="11"/>
      <c r="E45" s="11">
        <v>4379</v>
      </c>
      <c r="F45" s="11">
        <v>5169</v>
      </c>
      <c r="G45" s="14" t="s">
        <v>89</v>
      </c>
      <c r="H45" s="20">
        <v>31.5</v>
      </c>
      <c r="I45" s="16">
        <v>-3</v>
      </c>
      <c r="J45" s="17">
        <f t="shared" si="2"/>
        <v>28.5</v>
      </c>
    </row>
    <row r="46" spans="1:10" ht="12.75" customHeight="1">
      <c r="A46" s="145"/>
      <c r="B46" s="12" t="s">
        <v>112</v>
      </c>
      <c r="C46" s="11"/>
      <c r="D46" s="11"/>
      <c r="E46" s="11">
        <v>4379</v>
      </c>
      <c r="F46" s="11">
        <v>5175</v>
      </c>
      <c r="G46" s="14" t="s">
        <v>89</v>
      </c>
      <c r="H46" s="20">
        <v>17.5</v>
      </c>
      <c r="I46" s="16">
        <v>3</v>
      </c>
      <c r="J46" s="17">
        <f t="shared" si="2"/>
        <v>20.5</v>
      </c>
    </row>
    <row r="47" spans="1:10" ht="12.75" customHeight="1">
      <c r="A47" s="144" t="s">
        <v>86</v>
      </c>
      <c r="B47" s="12" t="s">
        <v>113</v>
      </c>
      <c r="C47" s="11"/>
      <c r="D47" s="11"/>
      <c r="E47" s="11">
        <v>4379</v>
      </c>
      <c r="F47" s="11">
        <v>5021</v>
      </c>
      <c r="G47" s="14" t="s">
        <v>90</v>
      </c>
      <c r="H47" s="20">
        <v>54</v>
      </c>
      <c r="I47" s="16">
        <v>-14</v>
      </c>
      <c r="J47" s="17">
        <f aca="true" t="shared" si="3" ref="J47:J52">H47+I47</f>
        <v>40</v>
      </c>
    </row>
    <row r="48" spans="1:10" ht="12.75" customHeight="1">
      <c r="A48" s="150"/>
      <c r="B48" s="12" t="s">
        <v>114</v>
      </c>
      <c r="C48" s="11"/>
      <c r="D48" s="11"/>
      <c r="E48" s="11">
        <v>4379</v>
      </c>
      <c r="F48" s="11">
        <v>5031</v>
      </c>
      <c r="G48" s="14" t="s">
        <v>90</v>
      </c>
      <c r="H48" s="20">
        <v>14</v>
      </c>
      <c r="I48" s="16">
        <v>-3</v>
      </c>
      <c r="J48" s="17">
        <f t="shared" si="3"/>
        <v>11</v>
      </c>
    </row>
    <row r="49" spans="1:10" ht="12.75" customHeight="1">
      <c r="A49" s="150"/>
      <c r="B49" s="12" t="s">
        <v>115</v>
      </c>
      <c r="C49" s="11"/>
      <c r="D49" s="11"/>
      <c r="E49" s="11">
        <v>4379</v>
      </c>
      <c r="F49" s="11">
        <v>5032</v>
      </c>
      <c r="G49" s="14" t="s">
        <v>90</v>
      </c>
      <c r="H49" s="20">
        <v>5</v>
      </c>
      <c r="I49" s="16">
        <v>-1</v>
      </c>
      <c r="J49" s="17">
        <f t="shared" si="3"/>
        <v>4</v>
      </c>
    </row>
    <row r="50" spans="1:10" ht="12.75" customHeight="1">
      <c r="A50" s="145"/>
      <c r="B50" s="12" t="s">
        <v>116</v>
      </c>
      <c r="C50" s="11"/>
      <c r="D50" s="11"/>
      <c r="E50" s="11">
        <v>4379</v>
      </c>
      <c r="F50" s="11">
        <v>5175</v>
      </c>
      <c r="G50" s="14" t="s">
        <v>89</v>
      </c>
      <c r="H50" s="20">
        <v>20.5</v>
      </c>
      <c r="I50" s="16">
        <v>18</v>
      </c>
      <c r="J50" s="17">
        <f t="shared" si="3"/>
        <v>38.5</v>
      </c>
    </row>
    <row r="51" spans="1:10" ht="12.75" customHeight="1">
      <c r="A51" s="144" t="s">
        <v>94</v>
      </c>
      <c r="B51" s="18" t="s">
        <v>93</v>
      </c>
      <c r="C51" s="94"/>
      <c r="D51" s="94"/>
      <c r="E51" s="94">
        <v>4399</v>
      </c>
      <c r="F51" s="94">
        <v>5222</v>
      </c>
      <c r="G51" s="14" t="s">
        <v>91</v>
      </c>
      <c r="H51" s="20">
        <v>80</v>
      </c>
      <c r="I51" s="16">
        <v>-40</v>
      </c>
      <c r="J51" s="17">
        <f t="shared" si="3"/>
        <v>40</v>
      </c>
    </row>
    <row r="52" spans="1:10" ht="12.75" customHeight="1">
      <c r="A52" s="145"/>
      <c r="B52" s="71" t="s">
        <v>95</v>
      </c>
      <c r="C52" s="68" t="s">
        <v>50</v>
      </c>
      <c r="D52" s="70"/>
      <c r="E52" s="70">
        <v>4351</v>
      </c>
      <c r="F52" s="70">
        <v>5221</v>
      </c>
      <c r="G52" s="69" t="s">
        <v>92</v>
      </c>
      <c r="H52" s="78">
        <v>0</v>
      </c>
      <c r="I52" s="79">
        <v>40</v>
      </c>
      <c r="J52" s="80">
        <f t="shared" si="3"/>
        <v>40</v>
      </c>
    </row>
    <row r="53" spans="1:10" ht="12.75" customHeight="1">
      <c r="A53" s="67" t="s">
        <v>117</v>
      </c>
      <c r="B53" s="96" t="s">
        <v>143</v>
      </c>
      <c r="C53" s="94"/>
      <c r="D53" s="94"/>
      <c r="E53" s="104">
        <v>6171</v>
      </c>
      <c r="F53" s="104">
        <v>5137</v>
      </c>
      <c r="G53" s="104">
        <v>9347</v>
      </c>
      <c r="H53" s="108">
        <v>384.5</v>
      </c>
      <c r="I53" s="105">
        <v>400</v>
      </c>
      <c r="J53" s="17">
        <f>H53+I53</f>
        <v>784.5</v>
      </c>
    </row>
    <row r="54" spans="1:10" ht="12.75" customHeight="1">
      <c r="A54" s="144" t="s">
        <v>122</v>
      </c>
      <c r="B54" s="100" t="s">
        <v>127</v>
      </c>
      <c r="C54" s="13"/>
      <c r="D54" s="13"/>
      <c r="E54" s="11">
        <v>3113</v>
      </c>
      <c r="F54" s="11">
        <v>5171</v>
      </c>
      <c r="G54" s="14" t="s">
        <v>120</v>
      </c>
      <c r="H54" s="109">
        <v>150</v>
      </c>
      <c r="I54" s="106">
        <v>-150</v>
      </c>
      <c r="J54" s="17">
        <f>H54+I54</f>
        <v>0</v>
      </c>
    </row>
    <row r="55" spans="1:10" ht="12.75" customHeight="1">
      <c r="A55" s="145"/>
      <c r="B55" s="100" t="s">
        <v>128</v>
      </c>
      <c r="C55" s="13"/>
      <c r="D55" s="13"/>
      <c r="E55" s="11">
        <v>3113</v>
      </c>
      <c r="F55" s="11">
        <v>5171</v>
      </c>
      <c r="G55" s="14" t="s">
        <v>121</v>
      </c>
      <c r="H55" s="109">
        <v>130</v>
      </c>
      <c r="I55" s="106">
        <v>-130</v>
      </c>
      <c r="J55" s="17">
        <f>H55+I55</f>
        <v>0</v>
      </c>
    </row>
    <row r="56" spans="1:10" ht="12.75" customHeight="1">
      <c r="A56" s="67" t="s">
        <v>126</v>
      </c>
      <c r="B56" s="96" t="s">
        <v>133</v>
      </c>
      <c r="C56" s="13"/>
      <c r="D56" s="13"/>
      <c r="E56" s="104">
        <v>5212</v>
      </c>
      <c r="F56" s="104">
        <v>5169</v>
      </c>
      <c r="G56" s="103"/>
      <c r="H56" s="108">
        <v>320</v>
      </c>
      <c r="I56" s="105">
        <v>-106</v>
      </c>
      <c r="J56" s="17">
        <f>H56+I56</f>
        <v>214</v>
      </c>
    </row>
    <row r="57" spans="1:10" ht="12.75" customHeight="1">
      <c r="A57" s="33"/>
      <c r="B57" s="40"/>
      <c r="C57" s="60"/>
      <c r="D57" s="60"/>
      <c r="E57" s="152" t="s">
        <v>20</v>
      </c>
      <c r="F57" s="153"/>
      <c r="G57" s="154"/>
      <c r="H57" s="61">
        <f>SUM(H30:H56)</f>
        <v>25737.07</v>
      </c>
      <c r="I57" s="61">
        <f>SUM(I30:I56)</f>
        <v>14</v>
      </c>
      <c r="J57" s="61">
        <f>SUM(J30:J56)</f>
        <v>25751.07</v>
      </c>
    </row>
    <row r="58" spans="1:10" ht="12.75" customHeight="1">
      <c r="A58" s="66" t="s">
        <v>21</v>
      </c>
      <c r="B58" s="33"/>
      <c r="C58" s="34"/>
      <c r="D58" s="34"/>
      <c r="E58" s="72"/>
      <c r="F58" s="40"/>
      <c r="G58" s="40"/>
      <c r="H58" s="73"/>
      <c r="I58" s="107"/>
      <c r="J58" s="74"/>
    </row>
    <row r="59" spans="1:10" ht="12.75" customHeight="1">
      <c r="A59" s="149" t="s">
        <v>13</v>
      </c>
      <c r="B59" s="96" t="s">
        <v>129</v>
      </c>
      <c r="C59" s="13"/>
      <c r="D59" s="13"/>
      <c r="E59" s="104">
        <v>6171</v>
      </c>
      <c r="F59" s="104">
        <v>6121</v>
      </c>
      <c r="G59" s="104">
        <v>9347</v>
      </c>
      <c r="H59" s="17">
        <v>2624.2</v>
      </c>
      <c r="I59" s="105">
        <v>350</v>
      </c>
      <c r="J59" s="17">
        <f aca="true" t="shared" si="4" ref="J59:J72">H59+I59</f>
        <v>2974.2</v>
      </c>
    </row>
    <row r="60" spans="1:10" ht="12.75" customHeight="1">
      <c r="A60" s="149"/>
      <c r="B60" s="97" t="s">
        <v>130</v>
      </c>
      <c r="C60" s="13"/>
      <c r="D60" s="13"/>
      <c r="E60" s="117">
        <v>2212</v>
      </c>
      <c r="F60" s="117">
        <v>6121</v>
      </c>
      <c r="G60" s="117">
        <v>9321</v>
      </c>
      <c r="H60" s="110">
        <v>550</v>
      </c>
      <c r="I60" s="106">
        <v>-450</v>
      </c>
      <c r="J60" s="17">
        <f t="shared" si="4"/>
        <v>100</v>
      </c>
    </row>
    <row r="61" spans="1:10" ht="12.75" customHeight="1">
      <c r="A61" s="149"/>
      <c r="B61" s="97" t="s">
        <v>135</v>
      </c>
      <c r="C61" s="13"/>
      <c r="D61" s="13"/>
      <c r="E61" s="117">
        <v>3412</v>
      </c>
      <c r="F61" s="117">
        <v>6122</v>
      </c>
      <c r="G61" s="117">
        <v>9327</v>
      </c>
      <c r="H61" s="110">
        <v>50</v>
      </c>
      <c r="I61" s="106">
        <v>-50</v>
      </c>
      <c r="J61" s="17">
        <f t="shared" si="4"/>
        <v>0</v>
      </c>
    </row>
    <row r="62" spans="1:10" ht="12.75" customHeight="1">
      <c r="A62" s="149"/>
      <c r="B62" s="97" t="s">
        <v>136</v>
      </c>
      <c r="C62" s="13"/>
      <c r="D62" s="13"/>
      <c r="E62" s="117">
        <v>2212</v>
      </c>
      <c r="F62" s="117">
        <v>6121</v>
      </c>
      <c r="G62" s="117">
        <v>8251</v>
      </c>
      <c r="H62" s="110">
        <v>300</v>
      </c>
      <c r="I62" s="106">
        <v>-250</v>
      </c>
      <c r="J62" s="17">
        <f t="shared" si="4"/>
        <v>50</v>
      </c>
    </row>
    <row r="63" spans="1:10" ht="12.75" customHeight="1">
      <c r="A63" s="149" t="s">
        <v>14</v>
      </c>
      <c r="B63" s="98" t="s">
        <v>137</v>
      </c>
      <c r="C63" s="13"/>
      <c r="D63" s="13"/>
      <c r="E63" s="11">
        <v>2219</v>
      </c>
      <c r="F63" s="116">
        <v>6121</v>
      </c>
      <c r="G63" s="116">
        <v>9328</v>
      </c>
      <c r="H63" s="111">
        <v>1648</v>
      </c>
      <c r="I63" s="106">
        <v>25</v>
      </c>
      <c r="J63" s="17">
        <f t="shared" si="4"/>
        <v>1673</v>
      </c>
    </row>
    <row r="64" spans="1:10" ht="12.75" customHeight="1">
      <c r="A64" s="149"/>
      <c r="B64" s="99" t="s">
        <v>138</v>
      </c>
      <c r="C64" s="13"/>
      <c r="D64" s="13"/>
      <c r="E64" s="117">
        <v>3421</v>
      </c>
      <c r="F64" s="117">
        <v>6121</v>
      </c>
      <c r="G64" s="118" t="s">
        <v>118</v>
      </c>
      <c r="H64" s="110">
        <v>100</v>
      </c>
      <c r="I64" s="106">
        <v>-25</v>
      </c>
      <c r="J64" s="17">
        <f t="shared" si="4"/>
        <v>75</v>
      </c>
    </row>
    <row r="65" spans="1:10" ht="12.75" customHeight="1">
      <c r="A65" s="95" t="s">
        <v>34</v>
      </c>
      <c r="B65" s="112" t="s">
        <v>139</v>
      </c>
      <c r="C65" s="68" t="s">
        <v>50</v>
      </c>
      <c r="D65" s="68"/>
      <c r="E65" s="70">
        <v>3113</v>
      </c>
      <c r="F65" s="70">
        <v>6121</v>
      </c>
      <c r="G65" s="69" t="s">
        <v>119</v>
      </c>
      <c r="H65" s="123">
        <v>0</v>
      </c>
      <c r="I65" s="115">
        <v>280</v>
      </c>
      <c r="J65" s="80">
        <f t="shared" si="4"/>
        <v>280</v>
      </c>
    </row>
    <row r="66" spans="1:10" ht="12.75" customHeight="1">
      <c r="A66" s="144" t="s">
        <v>69</v>
      </c>
      <c r="B66" s="122" t="s">
        <v>131</v>
      </c>
      <c r="C66" s="13"/>
      <c r="D66" s="13"/>
      <c r="E66" s="117">
        <v>3632</v>
      </c>
      <c r="F66" s="117">
        <v>6121</v>
      </c>
      <c r="G66" s="118" t="s">
        <v>123</v>
      </c>
      <c r="H66" s="119">
        <v>0</v>
      </c>
      <c r="I66" s="120">
        <v>130</v>
      </c>
      <c r="J66" s="20">
        <f t="shared" si="4"/>
        <v>130</v>
      </c>
    </row>
    <row r="67" spans="1:10" ht="12.75" customHeight="1">
      <c r="A67" s="150"/>
      <c r="B67" s="99" t="s">
        <v>138</v>
      </c>
      <c r="C67" s="13"/>
      <c r="D67" s="13"/>
      <c r="E67" s="117">
        <v>3421</v>
      </c>
      <c r="F67" s="117">
        <v>6121</v>
      </c>
      <c r="G67" s="118" t="s">
        <v>118</v>
      </c>
      <c r="H67" s="110">
        <v>75</v>
      </c>
      <c r="I67" s="106">
        <v>-30</v>
      </c>
      <c r="J67" s="17">
        <f t="shared" si="4"/>
        <v>45</v>
      </c>
    </row>
    <row r="68" spans="1:10" ht="12.75" customHeight="1">
      <c r="A68" s="150"/>
      <c r="B68" s="101" t="s">
        <v>140</v>
      </c>
      <c r="C68" s="13"/>
      <c r="D68" s="13"/>
      <c r="E68" s="117">
        <v>2212</v>
      </c>
      <c r="F68" s="117">
        <v>6121</v>
      </c>
      <c r="G68" s="118" t="s">
        <v>124</v>
      </c>
      <c r="H68" s="110">
        <v>100</v>
      </c>
      <c r="I68" s="106">
        <v>-50</v>
      </c>
      <c r="J68" s="17">
        <f t="shared" si="4"/>
        <v>50</v>
      </c>
    </row>
    <row r="69" spans="1:10" ht="12.75" customHeight="1">
      <c r="A69" s="145"/>
      <c r="B69" s="102" t="s">
        <v>141</v>
      </c>
      <c r="C69" s="13"/>
      <c r="D69" s="13"/>
      <c r="E69" s="104">
        <v>2219</v>
      </c>
      <c r="F69" s="104">
        <v>6121</v>
      </c>
      <c r="G69" s="125" t="s">
        <v>125</v>
      </c>
      <c r="H69" s="108">
        <v>50</v>
      </c>
      <c r="I69" s="105">
        <v>-50</v>
      </c>
      <c r="J69" s="17">
        <f t="shared" si="4"/>
        <v>0</v>
      </c>
    </row>
    <row r="70" spans="1:10" ht="12.75" customHeight="1">
      <c r="A70" s="144" t="s">
        <v>69</v>
      </c>
      <c r="B70" s="112" t="s">
        <v>132</v>
      </c>
      <c r="C70" s="68" t="s">
        <v>50</v>
      </c>
      <c r="D70" s="68"/>
      <c r="E70" s="121">
        <v>3421</v>
      </c>
      <c r="F70" s="121">
        <v>6121</v>
      </c>
      <c r="G70" s="121">
        <v>4254</v>
      </c>
      <c r="H70" s="114">
        <v>0</v>
      </c>
      <c r="I70" s="115">
        <v>180</v>
      </c>
      <c r="J70" s="80">
        <f t="shared" si="4"/>
        <v>180</v>
      </c>
    </row>
    <row r="71" spans="1:10" ht="12.75" customHeight="1">
      <c r="A71" s="145"/>
      <c r="B71" s="103" t="s">
        <v>142</v>
      </c>
      <c r="C71" s="13"/>
      <c r="D71" s="13"/>
      <c r="E71" s="104">
        <v>3421</v>
      </c>
      <c r="F71" s="104">
        <v>6121</v>
      </c>
      <c r="G71" s="104">
        <v>9310</v>
      </c>
      <c r="H71" s="108">
        <v>250</v>
      </c>
      <c r="I71" s="105">
        <v>-180</v>
      </c>
      <c r="J71" s="17">
        <f t="shared" si="4"/>
        <v>70</v>
      </c>
    </row>
    <row r="72" spans="1:10" ht="12.75" customHeight="1">
      <c r="A72" s="67" t="s">
        <v>70</v>
      </c>
      <c r="B72" s="113" t="s">
        <v>134</v>
      </c>
      <c r="C72" s="68" t="s">
        <v>50</v>
      </c>
      <c r="D72" s="68"/>
      <c r="E72" s="121">
        <v>5311</v>
      </c>
      <c r="F72" s="121">
        <v>6121</v>
      </c>
      <c r="G72" s="124" t="s">
        <v>75</v>
      </c>
      <c r="H72" s="114">
        <v>0</v>
      </c>
      <c r="I72" s="115">
        <v>106</v>
      </c>
      <c r="J72" s="80">
        <f t="shared" si="4"/>
        <v>106</v>
      </c>
    </row>
    <row r="73" spans="1:10" ht="12.75" customHeight="1">
      <c r="A73" s="30"/>
      <c r="B73" s="29"/>
      <c r="C73" s="30"/>
      <c r="D73" s="30"/>
      <c r="E73" s="151" t="s">
        <v>22</v>
      </c>
      <c r="F73" s="151"/>
      <c r="G73" s="151"/>
      <c r="H73" s="59">
        <f>SUM(H59:H72)</f>
        <v>5747.2</v>
      </c>
      <c r="I73" s="59">
        <f>SUM(I59:I72)</f>
        <v>-14</v>
      </c>
      <c r="J73" s="59">
        <f>SUM(J59:J72)</f>
        <v>5733.2</v>
      </c>
    </row>
    <row r="74" spans="1:10" ht="12.75" customHeight="1">
      <c r="A74" s="30"/>
      <c r="B74" s="29"/>
      <c r="C74" s="30"/>
      <c r="D74" s="30"/>
      <c r="E74" s="41"/>
      <c r="F74" s="41"/>
      <c r="G74" s="42"/>
      <c r="H74" s="57"/>
      <c r="I74" s="58"/>
      <c r="J74" s="27"/>
    </row>
    <row r="75" spans="2:10" ht="12.75" customHeight="1">
      <c r="B75" s="43" t="s">
        <v>31</v>
      </c>
      <c r="C75" s="34"/>
      <c r="D75" s="34"/>
      <c r="E75" s="141" t="s">
        <v>15</v>
      </c>
      <c r="F75" s="142"/>
      <c r="G75" s="142"/>
      <c r="H75" s="143"/>
      <c r="I75" s="39">
        <f>I25</f>
        <v>256.19</v>
      </c>
      <c r="J75" s="39"/>
    </row>
    <row r="76" spans="2:10" ht="12.75" customHeight="1">
      <c r="B76" s="33"/>
      <c r="C76" s="34"/>
      <c r="D76" s="34"/>
      <c r="E76" s="141" t="s">
        <v>23</v>
      </c>
      <c r="F76" s="142"/>
      <c r="G76" s="142"/>
      <c r="H76" s="143"/>
      <c r="I76" s="39">
        <f>I57+I26</f>
        <v>270.19</v>
      </c>
      <c r="J76" s="18"/>
    </row>
    <row r="77" spans="2:10" ht="12.75" customHeight="1">
      <c r="B77" s="33"/>
      <c r="C77" s="34"/>
      <c r="D77" s="34"/>
      <c r="E77" s="141" t="s">
        <v>24</v>
      </c>
      <c r="F77" s="142"/>
      <c r="G77" s="142"/>
      <c r="H77" s="143"/>
      <c r="I77" s="39">
        <f>I73+I27</f>
        <v>-14</v>
      </c>
      <c r="J77" s="38"/>
    </row>
    <row r="78" spans="2:10" ht="12.75" customHeight="1">
      <c r="B78" s="33"/>
      <c r="C78" s="34"/>
      <c r="D78" s="34"/>
      <c r="E78" s="141" t="s">
        <v>25</v>
      </c>
      <c r="F78" s="142"/>
      <c r="G78" s="142"/>
      <c r="H78" s="143"/>
      <c r="I78" s="39">
        <f>I76+I77</f>
        <v>256.19</v>
      </c>
      <c r="J78" s="38"/>
    </row>
    <row r="79" spans="2:10" ht="12.75" customHeight="1">
      <c r="B79" s="33"/>
      <c r="C79" s="34"/>
      <c r="D79" s="34"/>
      <c r="E79" s="138" t="s">
        <v>26</v>
      </c>
      <c r="F79" s="139"/>
      <c r="G79" s="139"/>
      <c r="H79" s="140"/>
      <c r="I79" s="39">
        <f>I75-I78</f>
        <v>0</v>
      </c>
      <c r="J79" s="38"/>
    </row>
    <row r="80" spans="2:10" ht="12.75" customHeight="1">
      <c r="B80" s="33"/>
      <c r="C80" s="34"/>
      <c r="D80" s="34"/>
      <c r="E80" s="138" t="s">
        <v>27</v>
      </c>
      <c r="F80" s="139"/>
      <c r="G80" s="139"/>
      <c r="H80" s="140"/>
      <c r="I80" s="39">
        <v>0</v>
      </c>
      <c r="J80" s="38"/>
    </row>
    <row r="81" spans="5:10" ht="12.75" customHeight="1">
      <c r="E81" s="51" t="s">
        <v>28</v>
      </c>
      <c r="G81" s="33"/>
      <c r="H81" s="52">
        <v>43663</v>
      </c>
      <c r="J81" s="52">
        <v>43698</v>
      </c>
    </row>
    <row r="82" spans="2:10" ht="12.75" customHeight="1">
      <c r="B82" s="43" t="s">
        <v>32</v>
      </c>
      <c r="C82" s="34"/>
      <c r="D82" s="34"/>
      <c r="E82" s="53" t="s">
        <v>29</v>
      </c>
      <c r="F82" s="44"/>
      <c r="G82" s="45"/>
      <c r="H82" s="54">
        <v>603976.73</v>
      </c>
      <c r="I82" s="39">
        <f>I75</f>
        <v>256.19</v>
      </c>
      <c r="J82" s="39">
        <f>H82+I82</f>
        <v>604232.9199999999</v>
      </c>
    </row>
    <row r="83" spans="2:10" ht="12.75" customHeight="1">
      <c r="B83" s="33"/>
      <c r="C83" s="34"/>
      <c r="D83" s="34"/>
      <c r="E83" s="46" t="s">
        <v>23</v>
      </c>
      <c r="F83" s="47"/>
      <c r="G83" s="37"/>
      <c r="H83" s="55">
        <v>384191.72</v>
      </c>
      <c r="I83" s="39">
        <f>I57+I26</f>
        <v>270.19</v>
      </c>
      <c r="J83" s="38">
        <f>H83+I83</f>
        <v>384461.91</v>
      </c>
    </row>
    <row r="84" spans="2:10" ht="12.75" customHeight="1">
      <c r="B84" s="33"/>
      <c r="C84" s="34"/>
      <c r="D84" s="34"/>
      <c r="E84" s="28" t="s">
        <v>24</v>
      </c>
      <c r="F84" s="33"/>
      <c r="G84" s="48"/>
      <c r="H84" s="55">
        <v>219785.01</v>
      </c>
      <c r="I84" s="39">
        <f>I73+I27</f>
        <v>-14</v>
      </c>
      <c r="J84" s="38">
        <f>H84+I84</f>
        <v>219771.01</v>
      </c>
    </row>
    <row r="85" spans="2:10" ht="12.75" customHeight="1">
      <c r="B85" s="52" t="s">
        <v>38</v>
      </c>
      <c r="E85" s="49" t="s">
        <v>35</v>
      </c>
      <c r="F85" s="47"/>
      <c r="G85" s="37"/>
      <c r="H85" s="39">
        <f>H83+H84</f>
        <v>603976.73</v>
      </c>
      <c r="I85" s="39">
        <f>SUM(I83:I84)</f>
        <v>256.19</v>
      </c>
      <c r="J85" s="39">
        <f>SUM(J83:J84)</f>
        <v>604232.9199999999</v>
      </c>
    </row>
    <row r="86" spans="5:10" ht="12.75" customHeight="1">
      <c r="E86" s="28" t="s">
        <v>18</v>
      </c>
      <c r="F86" s="33"/>
      <c r="G86" s="48"/>
      <c r="H86" s="38">
        <f>H82-H85</f>
        <v>0</v>
      </c>
      <c r="I86" s="39">
        <f>I82-I85</f>
        <v>0</v>
      </c>
      <c r="J86" s="38">
        <f>J82-J85</f>
        <v>0</v>
      </c>
    </row>
    <row r="87" spans="5:10" ht="12.75" customHeight="1">
      <c r="E87" s="49" t="s">
        <v>30</v>
      </c>
      <c r="F87" s="47"/>
      <c r="G87" s="37"/>
      <c r="H87" s="56">
        <v>0</v>
      </c>
      <c r="I87" s="39">
        <v>0</v>
      </c>
      <c r="J87" s="39">
        <f>H87+I87</f>
        <v>0</v>
      </c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36">
    <mergeCell ref="F2:F3"/>
    <mergeCell ref="G2:G3"/>
    <mergeCell ref="E28:G28"/>
    <mergeCell ref="A15:A16"/>
    <mergeCell ref="A5:A12"/>
    <mergeCell ref="A17:A18"/>
    <mergeCell ref="A23:A24"/>
    <mergeCell ref="B2:B3"/>
    <mergeCell ref="E2:E3"/>
    <mergeCell ref="A13:A14"/>
    <mergeCell ref="E73:G73"/>
    <mergeCell ref="E57:G57"/>
    <mergeCell ref="A30:A36"/>
    <mergeCell ref="A39:A40"/>
    <mergeCell ref="A37:A38"/>
    <mergeCell ref="A43:A44"/>
    <mergeCell ref="A41:A42"/>
    <mergeCell ref="A45:A46"/>
    <mergeCell ref="A47:A50"/>
    <mergeCell ref="A59:A62"/>
    <mergeCell ref="A63:A64"/>
    <mergeCell ref="A54:A55"/>
    <mergeCell ref="A66:A69"/>
    <mergeCell ref="A70:A71"/>
    <mergeCell ref="E80:H80"/>
    <mergeCell ref="E75:H75"/>
    <mergeCell ref="E76:H76"/>
    <mergeCell ref="A19:A20"/>
    <mergeCell ref="E77:H77"/>
    <mergeCell ref="E25:G25"/>
    <mergeCell ref="E27:G27"/>
    <mergeCell ref="E26:G26"/>
    <mergeCell ref="A51:A52"/>
    <mergeCell ref="A21:A22"/>
    <mergeCell ref="E78:H78"/>
    <mergeCell ref="E79:H79"/>
  </mergeCells>
  <conditionalFormatting sqref="C25:D27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56">
    <cfRule type="expression" priority="13" dxfId="2" stopIfTrue="1">
      <formula>$J155="Z"</formula>
    </cfRule>
    <cfRule type="expression" priority="14" dxfId="1" stopIfTrue="1">
      <formula>$J155="T"</formula>
    </cfRule>
    <cfRule type="expression" priority="15" dxfId="0" stopIfTrue="1">
      <formula>$J155="Y"</formula>
    </cfRule>
  </conditionalFormatting>
  <conditionalFormatting sqref="H157">
    <cfRule type="expression" priority="10" dxfId="2" stopIfTrue="1">
      <formula>$J156="Z"</formula>
    </cfRule>
    <cfRule type="expression" priority="11" dxfId="1" stopIfTrue="1">
      <formula>$J156="T"</formula>
    </cfRule>
    <cfRule type="expression" priority="12" dxfId="0" stopIfTrue="1">
      <formula>$J156="Y"</formula>
    </cfRule>
  </conditionalFormatting>
  <conditionalFormatting sqref="H158">
    <cfRule type="expression" priority="7" dxfId="2" stopIfTrue="1">
      <formula>$J157="Z"</formula>
    </cfRule>
    <cfRule type="expression" priority="8" dxfId="1" stopIfTrue="1">
      <formula>$J157="T"</formula>
    </cfRule>
    <cfRule type="expression" priority="9" dxfId="0" stopIfTrue="1">
      <formula>$J157="Y"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82:H84">
    <cfRule type="expression" priority="1" dxfId="2" stopIfTrue="1">
      <formula>$J82="Z"</formula>
    </cfRule>
    <cfRule type="expression" priority="2" dxfId="1" stopIfTrue="1">
      <formula>$J82="T"</formula>
    </cfRule>
    <cfRule type="expression" priority="3" dxfId="0" stopIfTrue="1">
      <formula>$J82="Y"</formula>
    </cfRule>
  </conditionalFormatting>
  <printOptions/>
  <pageMargins left="0.1968503937007874" right="0.1968503937007874" top="0.1968503937007874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J30" sqref="J30"/>
    </sheetView>
  </sheetViews>
  <sheetFormatPr defaultColWidth="9.140625" defaultRowHeight="15"/>
  <cols>
    <col min="1" max="1" width="4.421875" style="4" customWidth="1"/>
    <col min="2" max="2" width="64.7109375" style="4" customWidth="1"/>
    <col min="3" max="3" width="4.140625" style="50" customWidth="1"/>
    <col min="4" max="4" width="12.8515625" style="50" customWidth="1"/>
    <col min="5" max="5" width="6.7109375" style="4" customWidth="1"/>
    <col min="6" max="6" width="7.57421875" style="4" customWidth="1"/>
    <col min="7" max="7" width="5.421875" style="4" customWidth="1"/>
    <col min="8" max="8" width="9.8515625" style="4" customWidth="1"/>
    <col min="9" max="9" width="9.00390625" style="4" customWidth="1"/>
    <col min="10" max="10" width="10.28125" style="4" customWidth="1"/>
    <col min="11" max="11" width="25.00390625" style="4" customWidth="1"/>
    <col min="12" max="12" width="39.140625" style="4" customWidth="1"/>
    <col min="13" max="13" width="18.140625" style="4" customWidth="1"/>
    <col min="14" max="16384" width="9.140625" style="4" customWidth="1"/>
  </cols>
  <sheetData>
    <row r="1" spans="1:10" ht="15">
      <c r="A1" s="1" t="s">
        <v>148</v>
      </c>
      <c r="B1" s="2"/>
      <c r="C1" s="3"/>
      <c r="D1" s="3"/>
      <c r="E1" s="2" t="s">
        <v>149</v>
      </c>
      <c r="H1" s="2" t="s">
        <v>41</v>
      </c>
      <c r="I1" s="2"/>
      <c r="J1" s="1"/>
    </row>
    <row r="2" spans="1:10" s="2" customFormat="1" ht="15">
      <c r="A2" s="5" t="s">
        <v>0</v>
      </c>
      <c r="B2" s="155" t="s">
        <v>1</v>
      </c>
      <c r="C2" s="5"/>
      <c r="D2" s="5" t="s">
        <v>2</v>
      </c>
      <c r="E2" s="155" t="s">
        <v>3</v>
      </c>
      <c r="F2" s="155" t="s">
        <v>4</v>
      </c>
      <c r="G2" s="155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56"/>
      <c r="C3" s="6"/>
      <c r="D3" s="6" t="s">
        <v>10</v>
      </c>
      <c r="E3" s="156"/>
      <c r="F3" s="156"/>
      <c r="G3" s="156"/>
      <c r="H3" s="6" t="s">
        <v>11</v>
      </c>
      <c r="I3" s="6" t="s">
        <v>37</v>
      </c>
      <c r="J3" s="6" t="s">
        <v>11</v>
      </c>
    </row>
    <row r="4" spans="1:10" ht="12.75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75" customHeight="1">
      <c r="A5" s="144" t="s">
        <v>13</v>
      </c>
      <c r="B5" s="12" t="s">
        <v>154</v>
      </c>
      <c r="C5" s="13"/>
      <c r="D5" s="11">
        <v>104513013</v>
      </c>
      <c r="E5" s="11"/>
      <c r="F5" s="11">
        <v>4116</v>
      </c>
      <c r="G5" s="14" t="s">
        <v>83</v>
      </c>
      <c r="H5" s="20">
        <v>694.84</v>
      </c>
      <c r="I5" s="16">
        <v>-24.5523</v>
      </c>
      <c r="J5" s="17">
        <f aca="true" t="shared" si="0" ref="J5:J10">H5+I5</f>
        <v>670.2877000000001</v>
      </c>
    </row>
    <row r="6" spans="1:10" ht="12.75" customHeight="1">
      <c r="A6" s="150"/>
      <c r="B6" s="12" t="s">
        <v>144</v>
      </c>
      <c r="C6" s="13"/>
      <c r="D6" s="11">
        <v>104513013</v>
      </c>
      <c r="E6" s="11">
        <v>4399</v>
      </c>
      <c r="F6" s="11">
        <v>5169</v>
      </c>
      <c r="G6" s="14" t="s">
        <v>83</v>
      </c>
      <c r="H6" s="20">
        <v>153</v>
      </c>
      <c r="I6" s="16">
        <v>-24.55</v>
      </c>
      <c r="J6" s="17">
        <f t="shared" si="0"/>
        <v>128.45</v>
      </c>
    </row>
    <row r="7" spans="1:10" ht="12.75" customHeight="1">
      <c r="A7" s="150"/>
      <c r="B7" s="12" t="s">
        <v>155</v>
      </c>
      <c r="C7" s="13"/>
      <c r="D7" s="11">
        <v>104113013</v>
      </c>
      <c r="E7" s="11"/>
      <c r="F7" s="11">
        <v>4116</v>
      </c>
      <c r="G7" s="14" t="s">
        <v>83</v>
      </c>
      <c r="H7" s="20">
        <v>122.61</v>
      </c>
      <c r="I7" s="16">
        <v>-43.75</v>
      </c>
      <c r="J7" s="17">
        <f>H7+I7</f>
        <v>78.86</v>
      </c>
    </row>
    <row r="8" spans="1:10" ht="12.75" customHeight="1">
      <c r="A8" s="150"/>
      <c r="B8" s="12" t="s">
        <v>145</v>
      </c>
      <c r="C8" s="13"/>
      <c r="D8" s="11">
        <v>104113013</v>
      </c>
      <c r="E8" s="11">
        <v>4399</v>
      </c>
      <c r="F8" s="11">
        <v>5011</v>
      </c>
      <c r="G8" s="14" t="s">
        <v>83</v>
      </c>
      <c r="H8" s="20">
        <v>85</v>
      </c>
      <c r="I8" s="16">
        <v>-32.65</v>
      </c>
      <c r="J8" s="17">
        <f t="shared" si="0"/>
        <v>52.35</v>
      </c>
    </row>
    <row r="9" spans="1:10" ht="12.75" customHeight="1">
      <c r="A9" s="150"/>
      <c r="B9" s="12" t="s">
        <v>146</v>
      </c>
      <c r="C9" s="13"/>
      <c r="D9" s="11">
        <v>104113013</v>
      </c>
      <c r="E9" s="11">
        <v>4399</v>
      </c>
      <c r="F9" s="11">
        <v>5031</v>
      </c>
      <c r="G9" s="14" t="s">
        <v>83</v>
      </c>
      <c r="H9" s="20">
        <v>23</v>
      </c>
      <c r="I9" s="16">
        <v>-8.16</v>
      </c>
      <c r="J9" s="17">
        <f t="shared" si="0"/>
        <v>14.84</v>
      </c>
    </row>
    <row r="10" spans="1:10" ht="12.75" customHeight="1">
      <c r="A10" s="145"/>
      <c r="B10" s="12" t="s">
        <v>147</v>
      </c>
      <c r="C10" s="13"/>
      <c r="D10" s="11">
        <v>104113013</v>
      </c>
      <c r="E10" s="11">
        <v>4399</v>
      </c>
      <c r="F10" s="11">
        <v>5032</v>
      </c>
      <c r="G10" s="14" t="s">
        <v>83</v>
      </c>
      <c r="H10" s="20">
        <v>8</v>
      </c>
      <c r="I10" s="16">
        <v>-2.94</v>
      </c>
      <c r="J10" s="17">
        <f t="shared" si="0"/>
        <v>5.0600000000000005</v>
      </c>
    </row>
    <row r="11" spans="1:10" s="24" customFormat="1" ht="12.75" customHeight="1">
      <c r="A11" s="21"/>
      <c r="B11" s="22"/>
      <c r="C11" s="23"/>
      <c r="D11" s="23"/>
      <c r="E11" s="146" t="s">
        <v>15</v>
      </c>
      <c r="F11" s="146"/>
      <c r="G11" s="146"/>
      <c r="H11" s="19">
        <f>H5+H7</f>
        <v>817.45</v>
      </c>
      <c r="I11" s="19">
        <f>I5+I7</f>
        <v>-68.3023</v>
      </c>
      <c r="J11" s="19">
        <f>J5+J7</f>
        <v>749.1477000000001</v>
      </c>
    </row>
    <row r="12" spans="1:10" s="24" customFormat="1" ht="12.75" customHeight="1">
      <c r="A12" s="21"/>
      <c r="B12" s="25" t="s">
        <v>33</v>
      </c>
      <c r="C12" s="23"/>
      <c r="D12" s="23"/>
      <c r="E12" s="148" t="s">
        <v>16</v>
      </c>
      <c r="F12" s="148"/>
      <c r="G12" s="148"/>
      <c r="H12" s="19">
        <f>H6+H8+H9+H10</f>
        <v>269</v>
      </c>
      <c r="I12" s="19">
        <f>I6+I8+I9+I10</f>
        <v>-68.3</v>
      </c>
      <c r="J12" s="19">
        <f>J6+J8+J9+J10</f>
        <v>200.7</v>
      </c>
    </row>
    <row r="13" spans="1:10" ht="12.75" customHeight="1">
      <c r="A13" s="21"/>
      <c r="B13" s="26"/>
      <c r="C13" s="23"/>
      <c r="D13" s="23"/>
      <c r="E13" s="147" t="s">
        <v>17</v>
      </c>
      <c r="F13" s="147"/>
      <c r="G13" s="147"/>
      <c r="H13" s="62">
        <v>0</v>
      </c>
      <c r="I13" s="62">
        <v>0</v>
      </c>
      <c r="J13" s="19">
        <v>0</v>
      </c>
    </row>
    <row r="14" spans="1:13" ht="12.75" customHeight="1">
      <c r="A14" s="28"/>
      <c r="B14" s="29"/>
      <c r="C14" s="30"/>
      <c r="D14" s="30"/>
      <c r="E14" s="147" t="s">
        <v>18</v>
      </c>
      <c r="F14" s="147"/>
      <c r="G14" s="147"/>
      <c r="H14" s="31">
        <f>H11-H12-H13</f>
        <v>548.45</v>
      </c>
      <c r="I14" s="31">
        <f>I11-I12-I13</f>
        <v>-0.002300000000005298</v>
      </c>
      <c r="J14" s="31">
        <f>J11-J12-J13</f>
        <v>548.4477000000002</v>
      </c>
      <c r="M14" s="24"/>
    </row>
    <row r="15" spans="1:11" ht="12.75" customHeight="1">
      <c r="A15" s="32" t="s">
        <v>19</v>
      </c>
      <c r="B15" s="33"/>
      <c r="C15" s="34"/>
      <c r="D15" s="34"/>
      <c r="E15" s="35"/>
      <c r="F15" s="33"/>
      <c r="G15" s="33"/>
      <c r="H15" s="36"/>
      <c r="I15" s="36"/>
      <c r="J15" s="128"/>
      <c r="K15" s="33"/>
    </row>
    <row r="16" spans="1:10" ht="12.75" customHeight="1">
      <c r="A16" s="67" t="s">
        <v>13</v>
      </c>
      <c r="B16" s="63" t="s">
        <v>150</v>
      </c>
      <c r="C16" s="13"/>
      <c r="D16" s="14"/>
      <c r="E16" s="11">
        <v>4350</v>
      </c>
      <c r="F16" s="11">
        <v>5137</v>
      </c>
      <c r="G16" s="14" t="s">
        <v>151</v>
      </c>
      <c r="H16" s="20">
        <v>0</v>
      </c>
      <c r="I16" s="16">
        <v>3.1</v>
      </c>
      <c r="J16" s="15">
        <f>H16+I16</f>
        <v>3.1</v>
      </c>
    </row>
    <row r="17" spans="1:10" ht="12.75" customHeight="1">
      <c r="A17" s="28"/>
      <c r="B17" s="40"/>
      <c r="C17" s="60"/>
      <c r="D17" s="60"/>
      <c r="E17" s="152" t="s">
        <v>20</v>
      </c>
      <c r="F17" s="153"/>
      <c r="G17" s="154"/>
      <c r="H17" s="61">
        <f>SUM(H16:H16)</f>
        <v>0</v>
      </c>
      <c r="I17" s="61">
        <f>SUM(I16:I16)</f>
        <v>3.1</v>
      </c>
      <c r="J17" s="61">
        <f>SUM(J16:J16)</f>
        <v>3.1</v>
      </c>
    </row>
    <row r="18" spans="1:10" ht="12.75" customHeight="1">
      <c r="A18" s="129" t="s">
        <v>21</v>
      </c>
      <c r="B18" s="33"/>
      <c r="C18" s="34"/>
      <c r="D18" s="34"/>
      <c r="E18" s="72"/>
      <c r="F18" s="40"/>
      <c r="G18" s="40"/>
      <c r="H18" s="73"/>
      <c r="I18" s="107"/>
      <c r="J18" s="74"/>
    </row>
    <row r="19" spans="1:10" ht="12.75" customHeight="1">
      <c r="A19" s="67" t="s">
        <v>13</v>
      </c>
      <c r="B19" s="96" t="s">
        <v>152</v>
      </c>
      <c r="C19" s="13"/>
      <c r="D19" s="13"/>
      <c r="E19" s="104">
        <v>4350</v>
      </c>
      <c r="F19" s="104">
        <v>6121</v>
      </c>
      <c r="G19" s="104">
        <v>9332</v>
      </c>
      <c r="H19" s="17">
        <v>650</v>
      </c>
      <c r="I19" s="105">
        <v>-3.1</v>
      </c>
      <c r="J19" s="17">
        <f>H19+I19</f>
        <v>646.9</v>
      </c>
    </row>
    <row r="20" spans="1:10" ht="12.75" customHeight="1">
      <c r="A20" s="130"/>
      <c r="B20" s="29"/>
      <c r="C20" s="30"/>
      <c r="D20" s="30"/>
      <c r="E20" s="151" t="s">
        <v>22</v>
      </c>
      <c r="F20" s="151"/>
      <c r="G20" s="151"/>
      <c r="H20" s="59">
        <f>SUM(H19:H19)</f>
        <v>650</v>
      </c>
      <c r="I20" s="59">
        <f>SUM(I19:I19)</f>
        <v>-3.1</v>
      </c>
      <c r="J20" s="59">
        <f>SUM(J19:J19)</f>
        <v>646.9</v>
      </c>
    </row>
    <row r="21" spans="1:10" ht="12.75" customHeight="1">
      <c r="A21" s="130"/>
      <c r="B21" s="29"/>
      <c r="C21" s="30"/>
      <c r="D21" s="30"/>
      <c r="E21" s="41"/>
      <c r="F21" s="41"/>
      <c r="G21" s="42"/>
      <c r="H21" s="57"/>
      <c r="I21" s="58"/>
      <c r="J21" s="27"/>
    </row>
    <row r="22" spans="1:10" ht="12.75" customHeight="1">
      <c r="A22" s="28"/>
      <c r="B22" s="43" t="s">
        <v>31</v>
      </c>
      <c r="C22" s="34"/>
      <c r="D22" s="34"/>
      <c r="E22" s="141" t="s">
        <v>15</v>
      </c>
      <c r="F22" s="142"/>
      <c r="G22" s="142"/>
      <c r="H22" s="143"/>
      <c r="I22" s="39">
        <f>I11</f>
        <v>-68.3023</v>
      </c>
      <c r="J22" s="39"/>
    </row>
    <row r="23" spans="1:10" ht="12.75" customHeight="1">
      <c r="A23" s="28"/>
      <c r="B23" s="33"/>
      <c r="C23" s="34"/>
      <c r="D23" s="34"/>
      <c r="E23" s="141" t="s">
        <v>23</v>
      </c>
      <c r="F23" s="142"/>
      <c r="G23" s="142"/>
      <c r="H23" s="143"/>
      <c r="I23" s="39">
        <f>I17+I12</f>
        <v>-65.2</v>
      </c>
      <c r="J23" s="18"/>
    </row>
    <row r="24" spans="1:10" ht="12.75" customHeight="1">
      <c r="A24" s="28"/>
      <c r="B24" s="33"/>
      <c r="C24" s="34"/>
      <c r="D24" s="34"/>
      <c r="E24" s="141" t="s">
        <v>24</v>
      </c>
      <c r="F24" s="142"/>
      <c r="G24" s="142"/>
      <c r="H24" s="143"/>
      <c r="I24" s="39">
        <f>I20+I13</f>
        <v>-3.1</v>
      </c>
      <c r="J24" s="38"/>
    </row>
    <row r="25" spans="1:10" ht="12.75" customHeight="1">
      <c r="A25" s="28"/>
      <c r="B25" s="33"/>
      <c r="C25" s="34"/>
      <c r="D25" s="34"/>
      <c r="E25" s="141" t="s">
        <v>25</v>
      </c>
      <c r="F25" s="142"/>
      <c r="G25" s="142"/>
      <c r="H25" s="143"/>
      <c r="I25" s="39">
        <f>I23+I24</f>
        <v>-68.3</v>
      </c>
      <c r="J25" s="38"/>
    </row>
    <row r="26" spans="1:10" ht="12.75" customHeight="1">
      <c r="A26" s="28"/>
      <c r="B26" s="33"/>
      <c r="C26" s="34"/>
      <c r="D26" s="34"/>
      <c r="E26" s="138" t="s">
        <v>26</v>
      </c>
      <c r="F26" s="139"/>
      <c r="G26" s="139"/>
      <c r="H26" s="140"/>
      <c r="I26" s="39">
        <f>I22-I25</f>
        <v>-0.002300000000005298</v>
      </c>
      <c r="J26" s="38"/>
    </row>
    <row r="27" spans="1:10" ht="12.75" customHeight="1">
      <c r="A27" s="28"/>
      <c r="B27" s="33"/>
      <c r="C27" s="34"/>
      <c r="D27" s="34"/>
      <c r="E27" s="138" t="s">
        <v>27</v>
      </c>
      <c r="F27" s="139"/>
      <c r="G27" s="139"/>
      <c r="H27" s="140"/>
      <c r="I27" s="39">
        <v>0</v>
      </c>
      <c r="J27" s="38"/>
    </row>
    <row r="28" spans="1:10" ht="12.75" customHeight="1">
      <c r="A28" s="28"/>
      <c r="B28" s="33"/>
      <c r="C28" s="34"/>
      <c r="D28" s="34"/>
      <c r="E28" s="131" t="s">
        <v>28</v>
      </c>
      <c r="F28" s="33"/>
      <c r="G28" s="33"/>
      <c r="H28" s="132">
        <v>43663</v>
      </c>
      <c r="I28" s="33"/>
      <c r="J28" s="133">
        <v>43698</v>
      </c>
    </row>
    <row r="29" spans="1:10" ht="12.75" customHeight="1">
      <c r="A29" s="28"/>
      <c r="B29" s="43" t="s">
        <v>32</v>
      </c>
      <c r="C29" s="34"/>
      <c r="D29" s="34"/>
      <c r="E29" s="53" t="s">
        <v>29</v>
      </c>
      <c r="F29" s="44"/>
      <c r="G29" s="45"/>
      <c r="H29" s="54">
        <v>604232.92</v>
      </c>
      <c r="I29" s="39">
        <f>I22</f>
        <v>-68.3023</v>
      </c>
      <c r="J29" s="39">
        <f>H29+I29</f>
        <v>604164.6177000001</v>
      </c>
    </row>
    <row r="30" spans="1:10" ht="12.75" customHeight="1">
      <c r="A30" s="28"/>
      <c r="B30" s="33"/>
      <c r="C30" s="34"/>
      <c r="D30" s="34"/>
      <c r="E30" s="46" t="s">
        <v>23</v>
      </c>
      <c r="F30" s="47"/>
      <c r="G30" s="37"/>
      <c r="H30" s="55">
        <v>384461.91</v>
      </c>
      <c r="I30" s="39">
        <f>I17+I12</f>
        <v>-65.2</v>
      </c>
      <c r="J30" s="38">
        <f>H30+I30</f>
        <v>384396.70999999996</v>
      </c>
    </row>
    <row r="31" spans="1:10" ht="12.75" customHeight="1">
      <c r="A31" s="28"/>
      <c r="B31" s="33"/>
      <c r="C31" s="34"/>
      <c r="D31" s="34"/>
      <c r="E31" s="28" t="s">
        <v>24</v>
      </c>
      <c r="F31" s="33"/>
      <c r="G31" s="48"/>
      <c r="H31" s="55">
        <v>219771.01</v>
      </c>
      <c r="I31" s="39">
        <f>I20+I13</f>
        <v>-3.1</v>
      </c>
      <c r="J31" s="38">
        <f>H31+I31</f>
        <v>219767.91</v>
      </c>
    </row>
    <row r="32" spans="1:10" ht="12.75" customHeight="1">
      <c r="A32" s="28"/>
      <c r="B32" s="132" t="s">
        <v>38</v>
      </c>
      <c r="C32" s="34"/>
      <c r="D32" s="34"/>
      <c r="E32" s="49" t="s">
        <v>35</v>
      </c>
      <c r="F32" s="47"/>
      <c r="G32" s="37"/>
      <c r="H32" s="39">
        <f>H30+H31</f>
        <v>604232.9199999999</v>
      </c>
      <c r="I32" s="39">
        <f>SUM(I30:I31)</f>
        <v>-68.3</v>
      </c>
      <c r="J32" s="39">
        <f>SUM(J30:J31)</f>
        <v>604164.62</v>
      </c>
    </row>
    <row r="33" spans="1:10" ht="12.75" customHeight="1">
      <c r="A33" s="28"/>
      <c r="B33" s="33"/>
      <c r="C33" s="34"/>
      <c r="D33" s="34"/>
      <c r="E33" s="28" t="s">
        <v>18</v>
      </c>
      <c r="F33" s="33"/>
      <c r="G33" s="48"/>
      <c r="H33" s="38">
        <f>H29-H32</f>
        <v>0</v>
      </c>
      <c r="I33" s="39">
        <f>I29-I32</f>
        <v>-0.002300000000005298</v>
      </c>
      <c r="J33" s="38">
        <f>J29-J32</f>
        <v>-0.0022999999346211553</v>
      </c>
    </row>
    <row r="34" spans="1:10" ht="12.75" customHeight="1">
      <c r="A34" s="134"/>
      <c r="B34" s="135"/>
      <c r="C34" s="136"/>
      <c r="D34" s="136"/>
      <c r="E34" s="49" t="s">
        <v>30</v>
      </c>
      <c r="F34" s="47"/>
      <c r="G34" s="37"/>
      <c r="H34" s="56">
        <v>0</v>
      </c>
      <c r="I34" s="39">
        <v>0</v>
      </c>
      <c r="J34" s="39">
        <f>H34+I34</f>
        <v>0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mergeCells count="17">
    <mergeCell ref="A5:A10"/>
    <mergeCell ref="E11:G11"/>
    <mergeCell ref="E12:G12"/>
    <mergeCell ref="E13:G13"/>
    <mergeCell ref="E14:G14"/>
    <mergeCell ref="E25:H25"/>
    <mergeCell ref="E26:H26"/>
    <mergeCell ref="E27:H27"/>
    <mergeCell ref="E17:G17"/>
    <mergeCell ref="E20:G20"/>
    <mergeCell ref="E24:H24"/>
    <mergeCell ref="E22:H22"/>
    <mergeCell ref="B2:B3"/>
    <mergeCell ref="E2:E3"/>
    <mergeCell ref="F2:F3"/>
    <mergeCell ref="G2:G3"/>
    <mergeCell ref="E23:H23"/>
  </mergeCells>
  <conditionalFormatting sqref="C11:D13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03">
    <cfRule type="expression" priority="13" dxfId="2" stopIfTrue="1">
      <formula>$J102="Z"</formula>
    </cfRule>
    <cfRule type="expression" priority="14" dxfId="1" stopIfTrue="1">
      <formula>$J102="T"</formula>
    </cfRule>
    <cfRule type="expression" priority="15" dxfId="0" stopIfTrue="1">
      <formula>$J102="Y"</formula>
    </cfRule>
  </conditionalFormatting>
  <conditionalFormatting sqref="H104">
    <cfRule type="expression" priority="10" dxfId="2" stopIfTrue="1">
      <formula>$J103="Z"</formula>
    </cfRule>
    <cfRule type="expression" priority="11" dxfId="1" stopIfTrue="1">
      <formula>$J103="T"</formula>
    </cfRule>
    <cfRule type="expression" priority="12" dxfId="0" stopIfTrue="1">
      <formula>$J103="Y"</formula>
    </cfRule>
  </conditionalFormatting>
  <conditionalFormatting sqref="H105">
    <cfRule type="expression" priority="7" dxfId="2" stopIfTrue="1">
      <formula>$J104="Z"</formula>
    </cfRule>
    <cfRule type="expression" priority="8" dxfId="1" stopIfTrue="1">
      <formula>$J104="T"</formula>
    </cfRule>
    <cfRule type="expression" priority="9" dxfId="0" stopIfTrue="1">
      <formula>$J104="Y"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29:H31">
    <cfRule type="expression" priority="1" dxfId="2" stopIfTrue="1">
      <formula>$J29="Z"</formula>
    </cfRule>
    <cfRule type="expression" priority="2" dxfId="1" stopIfTrue="1">
      <formula>$J29="T"</formula>
    </cfRule>
    <cfRule type="expression" priority="3" dxfId="0" stopIfTrue="1">
      <formula>$J29="Y"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5"/>
  <sheetViews>
    <sheetView tabSelected="1" workbookViewId="0" topLeftCell="A1">
      <selection activeCell="A2" sqref="A2"/>
    </sheetView>
  </sheetViews>
  <sheetFormatPr defaultColWidth="9.140625" defaultRowHeight="15"/>
  <cols>
    <col min="1" max="1" width="4.421875" style="4" customWidth="1"/>
    <col min="2" max="2" width="73.8515625" style="4" customWidth="1"/>
    <col min="3" max="3" width="3.421875" style="50" customWidth="1"/>
    <col min="4" max="4" width="10.00390625" style="50" bestFit="1" customWidth="1"/>
    <col min="5" max="5" width="6.7109375" style="4" customWidth="1"/>
    <col min="6" max="6" width="6.28125" style="4" customWidth="1"/>
    <col min="7" max="7" width="5.421875" style="4" customWidth="1"/>
    <col min="8" max="8" width="9.8515625" style="4" customWidth="1"/>
    <col min="9" max="9" width="9.00390625" style="4" customWidth="1"/>
    <col min="10" max="10" width="10.28125" style="4" customWidth="1"/>
    <col min="11" max="11" width="25.00390625" style="4" customWidth="1"/>
    <col min="12" max="12" width="39.140625" style="4" customWidth="1"/>
    <col min="13" max="13" width="18.140625" style="4" customWidth="1"/>
    <col min="14" max="16384" width="9.140625" style="4" customWidth="1"/>
  </cols>
  <sheetData>
    <row r="1" spans="1:10" ht="14.45" customHeight="1">
      <c r="A1" s="1" t="s">
        <v>160</v>
      </c>
      <c r="B1" s="2"/>
      <c r="C1" s="3"/>
      <c r="D1" s="3"/>
      <c r="H1" s="2" t="s">
        <v>156</v>
      </c>
      <c r="I1" s="2"/>
      <c r="J1" s="1"/>
    </row>
    <row r="2" spans="1:10" s="2" customFormat="1" ht="14.45" customHeight="1">
      <c r="A2" s="5" t="s">
        <v>0</v>
      </c>
      <c r="B2" s="155" t="s">
        <v>1</v>
      </c>
      <c r="C2" s="5"/>
      <c r="D2" s="5" t="s">
        <v>2</v>
      </c>
      <c r="E2" s="155" t="s">
        <v>3</v>
      </c>
      <c r="F2" s="155" t="s">
        <v>4</v>
      </c>
      <c r="G2" s="155" t="s">
        <v>5</v>
      </c>
      <c r="H2" s="5" t="s">
        <v>6</v>
      </c>
      <c r="I2" s="5" t="s">
        <v>7</v>
      </c>
      <c r="J2" s="5" t="s">
        <v>8</v>
      </c>
    </row>
    <row r="3" spans="1:10" s="2" customFormat="1" ht="14.45" customHeight="1">
      <c r="A3" s="6" t="s">
        <v>9</v>
      </c>
      <c r="B3" s="156"/>
      <c r="C3" s="6"/>
      <c r="D3" s="6" t="s">
        <v>10</v>
      </c>
      <c r="E3" s="156"/>
      <c r="F3" s="156"/>
      <c r="G3" s="156"/>
      <c r="H3" s="6" t="s">
        <v>11</v>
      </c>
      <c r="I3" s="6" t="s">
        <v>37</v>
      </c>
      <c r="J3" s="6" t="s">
        <v>11</v>
      </c>
    </row>
    <row r="4" spans="1:10" ht="14.45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4.45" customHeight="1">
      <c r="A5" s="144" t="s">
        <v>13</v>
      </c>
      <c r="B5" s="71" t="s">
        <v>45</v>
      </c>
      <c r="C5" s="68" t="s">
        <v>50</v>
      </c>
      <c r="D5" s="70"/>
      <c r="E5" s="70">
        <v>6402</v>
      </c>
      <c r="F5" s="70">
        <v>2229</v>
      </c>
      <c r="G5" s="69" t="s">
        <v>39</v>
      </c>
      <c r="H5" s="78">
        <v>0</v>
      </c>
      <c r="I5" s="79">
        <v>20.13</v>
      </c>
      <c r="J5" s="80">
        <f aca="true" t="shared" si="0" ref="J5:J30">H5+I5</f>
        <v>20.13</v>
      </c>
    </row>
    <row r="6" spans="1:10" ht="14.45" customHeight="1">
      <c r="A6" s="150"/>
      <c r="B6" s="71" t="s">
        <v>51</v>
      </c>
      <c r="C6" s="68" t="s">
        <v>50</v>
      </c>
      <c r="D6" s="70"/>
      <c r="E6" s="70">
        <v>6402</v>
      </c>
      <c r="F6" s="70">
        <v>5366</v>
      </c>
      <c r="G6" s="69" t="s">
        <v>40</v>
      </c>
      <c r="H6" s="78">
        <v>0</v>
      </c>
      <c r="I6" s="79">
        <v>20.13</v>
      </c>
      <c r="J6" s="80">
        <f t="shared" si="0"/>
        <v>20.13</v>
      </c>
    </row>
    <row r="7" spans="1:10" ht="14.45" customHeight="1">
      <c r="A7" s="150"/>
      <c r="B7" s="71" t="s">
        <v>46</v>
      </c>
      <c r="C7" s="68" t="s">
        <v>50</v>
      </c>
      <c r="D7" s="70"/>
      <c r="E7" s="70">
        <v>6402</v>
      </c>
      <c r="F7" s="70">
        <v>2229</v>
      </c>
      <c r="G7" s="69" t="s">
        <v>42</v>
      </c>
      <c r="H7" s="78">
        <v>0</v>
      </c>
      <c r="I7" s="79">
        <v>28.62</v>
      </c>
      <c r="J7" s="80">
        <f t="shared" si="0"/>
        <v>28.62</v>
      </c>
    </row>
    <row r="8" spans="1:10" ht="14.45" customHeight="1">
      <c r="A8" s="150"/>
      <c r="B8" s="71" t="s">
        <v>52</v>
      </c>
      <c r="C8" s="68" t="s">
        <v>50</v>
      </c>
      <c r="D8" s="70"/>
      <c r="E8" s="70">
        <v>6402</v>
      </c>
      <c r="F8" s="70">
        <v>5366</v>
      </c>
      <c r="G8" s="69" t="s">
        <v>40</v>
      </c>
      <c r="H8" s="78">
        <v>0</v>
      </c>
      <c r="I8" s="79">
        <v>28.62</v>
      </c>
      <c r="J8" s="80">
        <f t="shared" si="0"/>
        <v>28.62</v>
      </c>
    </row>
    <row r="9" spans="1:10" ht="14.45" customHeight="1">
      <c r="A9" s="150"/>
      <c r="B9" s="71" t="s">
        <v>47</v>
      </c>
      <c r="C9" s="68" t="s">
        <v>50</v>
      </c>
      <c r="D9" s="70"/>
      <c r="E9" s="70">
        <v>6402</v>
      </c>
      <c r="F9" s="70">
        <v>2229</v>
      </c>
      <c r="G9" s="69" t="s">
        <v>43</v>
      </c>
      <c r="H9" s="78">
        <v>0</v>
      </c>
      <c r="I9" s="79">
        <v>28.06</v>
      </c>
      <c r="J9" s="80">
        <f t="shared" si="0"/>
        <v>28.06</v>
      </c>
    </row>
    <row r="10" spans="1:10" ht="14.45" customHeight="1">
      <c r="A10" s="150"/>
      <c r="B10" s="71" t="s">
        <v>53</v>
      </c>
      <c r="C10" s="68" t="s">
        <v>50</v>
      </c>
      <c r="D10" s="70"/>
      <c r="E10" s="70">
        <v>6402</v>
      </c>
      <c r="F10" s="70">
        <v>5366</v>
      </c>
      <c r="G10" s="69" t="s">
        <v>40</v>
      </c>
      <c r="H10" s="78">
        <v>0</v>
      </c>
      <c r="I10" s="79">
        <v>28.06</v>
      </c>
      <c r="J10" s="80">
        <f t="shared" si="0"/>
        <v>28.06</v>
      </c>
    </row>
    <row r="11" spans="1:10" ht="14.45" customHeight="1">
      <c r="A11" s="150"/>
      <c r="B11" s="71" t="s">
        <v>48</v>
      </c>
      <c r="C11" s="68" t="s">
        <v>50</v>
      </c>
      <c r="D11" s="70"/>
      <c r="E11" s="70">
        <v>6402</v>
      </c>
      <c r="F11" s="70">
        <v>2229</v>
      </c>
      <c r="G11" s="69" t="s">
        <v>44</v>
      </c>
      <c r="H11" s="78">
        <v>0</v>
      </c>
      <c r="I11" s="79">
        <v>69</v>
      </c>
      <c r="J11" s="80">
        <f t="shared" si="0"/>
        <v>69</v>
      </c>
    </row>
    <row r="12" spans="1:10" ht="14.45" customHeight="1">
      <c r="A12" s="145"/>
      <c r="B12" s="71" t="s">
        <v>54</v>
      </c>
      <c r="C12" s="68" t="s">
        <v>50</v>
      </c>
      <c r="D12" s="70"/>
      <c r="E12" s="70">
        <v>6402</v>
      </c>
      <c r="F12" s="70">
        <v>5366</v>
      </c>
      <c r="G12" s="69" t="s">
        <v>40</v>
      </c>
      <c r="H12" s="78">
        <v>0</v>
      </c>
      <c r="I12" s="79">
        <v>69</v>
      </c>
      <c r="J12" s="80">
        <f t="shared" si="0"/>
        <v>69</v>
      </c>
    </row>
    <row r="13" spans="1:11" ht="14.45" customHeight="1">
      <c r="A13" s="144" t="s">
        <v>14</v>
      </c>
      <c r="B13" s="12" t="s">
        <v>96</v>
      </c>
      <c r="C13" s="13"/>
      <c r="D13" s="11">
        <v>13010</v>
      </c>
      <c r="E13" s="11"/>
      <c r="F13" s="11">
        <v>4116</v>
      </c>
      <c r="G13" s="14" t="s">
        <v>49</v>
      </c>
      <c r="H13" s="20">
        <v>448</v>
      </c>
      <c r="I13" s="16">
        <v>8</v>
      </c>
      <c r="J13" s="17">
        <f t="shared" si="0"/>
        <v>456</v>
      </c>
      <c r="K13" s="3"/>
    </row>
    <row r="14" spans="1:14" ht="14.45" customHeight="1">
      <c r="A14" s="150"/>
      <c r="B14" s="84" t="s">
        <v>97</v>
      </c>
      <c r="C14" s="85"/>
      <c r="D14" s="86">
        <v>13010</v>
      </c>
      <c r="E14" s="86">
        <v>4339</v>
      </c>
      <c r="F14" s="86">
        <v>5011</v>
      </c>
      <c r="G14" s="87" t="s">
        <v>49</v>
      </c>
      <c r="H14" s="88">
        <v>459</v>
      </c>
      <c r="I14" s="89">
        <v>8</v>
      </c>
      <c r="J14" s="90">
        <f t="shared" si="0"/>
        <v>467</v>
      </c>
      <c r="K14" s="36"/>
      <c r="L14" s="33"/>
      <c r="N14" s="33"/>
    </row>
    <row r="15" spans="1:14" ht="14.45" customHeight="1">
      <c r="A15" s="144" t="s">
        <v>34</v>
      </c>
      <c r="B15" s="12" t="s">
        <v>159</v>
      </c>
      <c r="C15" s="13"/>
      <c r="D15" s="11">
        <v>13011</v>
      </c>
      <c r="E15" s="11"/>
      <c r="F15" s="11">
        <v>4116</v>
      </c>
      <c r="G15" s="14" t="s">
        <v>59</v>
      </c>
      <c r="H15" s="20">
        <v>4951</v>
      </c>
      <c r="I15" s="16">
        <v>-46</v>
      </c>
      <c r="J15" s="17">
        <f t="shared" si="0"/>
        <v>4905</v>
      </c>
      <c r="K15" s="36"/>
      <c r="L15" s="33"/>
      <c r="N15" s="33"/>
    </row>
    <row r="16" spans="1:14" ht="14.45" customHeight="1">
      <c r="A16" s="145"/>
      <c r="B16" s="12" t="s">
        <v>78</v>
      </c>
      <c r="C16" s="13"/>
      <c r="D16" s="11">
        <v>13011</v>
      </c>
      <c r="E16" s="11">
        <v>4329</v>
      </c>
      <c r="F16" s="11">
        <v>5011</v>
      </c>
      <c r="G16" s="14" t="s">
        <v>59</v>
      </c>
      <c r="H16" s="20">
        <v>3421</v>
      </c>
      <c r="I16" s="16">
        <v>-46</v>
      </c>
      <c r="J16" s="17">
        <f t="shared" si="0"/>
        <v>3375</v>
      </c>
      <c r="K16" s="36"/>
      <c r="L16" s="33"/>
      <c r="N16" s="33"/>
    </row>
    <row r="17" spans="1:14" ht="14.45" customHeight="1">
      <c r="A17" s="144" t="s">
        <v>69</v>
      </c>
      <c r="B17" s="12" t="s">
        <v>73</v>
      </c>
      <c r="C17" s="13"/>
      <c r="D17" s="11">
        <v>13015</v>
      </c>
      <c r="E17" s="11"/>
      <c r="F17" s="11">
        <v>4116</v>
      </c>
      <c r="G17" s="14" t="s">
        <v>72</v>
      </c>
      <c r="H17" s="20">
        <v>1215</v>
      </c>
      <c r="I17" s="16">
        <v>-52.42</v>
      </c>
      <c r="J17" s="17">
        <f>H17+I17</f>
        <v>1162.58</v>
      </c>
      <c r="K17" s="81"/>
      <c r="N17" s="33"/>
    </row>
    <row r="18" spans="1:14" ht="14.45" customHeight="1">
      <c r="A18" s="145"/>
      <c r="B18" s="12" t="s">
        <v>98</v>
      </c>
      <c r="C18" s="13"/>
      <c r="D18" s="11">
        <v>13015</v>
      </c>
      <c r="E18" s="11">
        <v>4369</v>
      </c>
      <c r="F18" s="11">
        <v>5011</v>
      </c>
      <c r="G18" s="14" t="s">
        <v>72</v>
      </c>
      <c r="H18" s="20">
        <v>1215</v>
      </c>
      <c r="I18" s="16">
        <v>-52.42</v>
      </c>
      <c r="J18" s="17">
        <f>H18+I18</f>
        <v>1162.58</v>
      </c>
      <c r="K18" s="36"/>
      <c r="L18" s="33"/>
      <c r="M18" s="33"/>
      <c r="N18" s="33"/>
    </row>
    <row r="19" spans="1:11" ht="14.45" customHeight="1">
      <c r="A19" s="144" t="s">
        <v>70</v>
      </c>
      <c r="B19" s="12" t="s">
        <v>99</v>
      </c>
      <c r="C19" s="13"/>
      <c r="D19" s="11"/>
      <c r="E19" s="11">
        <v>1036</v>
      </c>
      <c r="F19" s="11">
        <v>5811</v>
      </c>
      <c r="G19" s="14"/>
      <c r="H19" s="20">
        <v>-50.27</v>
      </c>
      <c r="I19" s="16">
        <v>-2.55</v>
      </c>
      <c r="J19" s="17">
        <f t="shared" si="0"/>
        <v>-52.82</v>
      </c>
      <c r="K19" s="81"/>
    </row>
    <row r="20" spans="1:11" ht="14.45" customHeight="1">
      <c r="A20" s="145"/>
      <c r="B20" s="12" t="s">
        <v>100</v>
      </c>
      <c r="C20" s="13"/>
      <c r="D20" s="11"/>
      <c r="E20" s="11">
        <v>1036</v>
      </c>
      <c r="F20" s="11">
        <v>5811</v>
      </c>
      <c r="G20" s="14"/>
      <c r="H20" s="20">
        <v>50.27</v>
      </c>
      <c r="I20" s="16">
        <v>2.55</v>
      </c>
      <c r="J20" s="17">
        <f t="shared" si="0"/>
        <v>52.82</v>
      </c>
      <c r="K20" s="36"/>
    </row>
    <row r="21" spans="1:12" ht="14.45" customHeight="1">
      <c r="A21" s="149" t="s">
        <v>71</v>
      </c>
      <c r="B21" s="71" t="s">
        <v>76</v>
      </c>
      <c r="C21" s="68" t="s">
        <v>50</v>
      </c>
      <c r="D21" s="70"/>
      <c r="E21" s="70">
        <v>3429</v>
      </c>
      <c r="F21" s="70">
        <v>2131</v>
      </c>
      <c r="G21" s="69" t="s">
        <v>68</v>
      </c>
      <c r="H21" s="78">
        <v>0</v>
      </c>
      <c r="I21" s="79">
        <v>2.6</v>
      </c>
      <c r="J21" s="80">
        <f t="shared" si="0"/>
        <v>2.6</v>
      </c>
      <c r="K21" s="73"/>
      <c r="L21" s="24"/>
    </row>
    <row r="22" spans="1:10" ht="14.45" customHeight="1">
      <c r="A22" s="149"/>
      <c r="B22" s="12" t="s">
        <v>77</v>
      </c>
      <c r="C22" s="13"/>
      <c r="D22" s="11"/>
      <c r="E22" s="11">
        <v>3429</v>
      </c>
      <c r="F22" s="11">
        <v>2132</v>
      </c>
      <c r="G22" s="14" t="s">
        <v>68</v>
      </c>
      <c r="H22" s="20">
        <v>220</v>
      </c>
      <c r="I22" s="16">
        <v>-2.6</v>
      </c>
      <c r="J22" s="17">
        <f t="shared" si="0"/>
        <v>217.4</v>
      </c>
    </row>
    <row r="23" spans="1:10" ht="14.45" customHeight="1">
      <c r="A23" s="149" t="s">
        <v>86</v>
      </c>
      <c r="B23" s="12" t="s">
        <v>101</v>
      </c>
      <c r="C23" s="13" t="s">
        <v>50</v>
      </c>
      <c r="D23" s="14" t="s">
        <v>87</v>
      </c>
      <c r="E23" s="11"/>
      <c r="F23" s="11">
        <v>4122</v>
      </c>
      <c r="G23" s="14" t="s">
        <v>85</v>
      </c>
      <c r="H23" s="20">
        <v>0</v>
      </c>
      <c r="I23" s="16">
        <v>200.8</v>
      </c>
      <c r="J23" s="17">
        <f t="shared" si="0"/>
        <v>200.8</v>
      </c>
    </row>
    <row r="24" spans="1:10" ht="14.45" customHeight="1">
      <c r="A24" s="149"/>
      <c r="B24" s="12" t="s">
        <v>88</v>
      </c>
      <c r="C24" s="13" t="s">
        <v>50</v>
      </c>
      <c r="D24" s="14" t="s">
        <v>87</v>
      </c>
      <c r="E24" s="11">
        <v>4357</v>
      </c>
      <c r="F24" s="11">
        <v>5336</v>
      </c>
      <c r="G24" s="14" t="s">
        <v>85</v>
      </c>
      <c r="H24" s="20">
        <v>0</v>
      </c>
      <c r="I24" s="16">
        <v>200.8</v>
      </c>
      <c r="J24" s="17">
        <f t="shared" si="0"/>
        <v>200.8</v>
      </c>
    </row>
    <row r="25" spans="1:10" ht="14.45" customHeight="1">
      <c r="A25" s="149" t="s">
        <v>94</v>
      </c>
      <c r="B25" s="12" t="s">
        <v>154</v>
      </c>
      <c r="C25" s="13"/>
      <c r="D25" s="11">
        <v>104513013</v>
      </c>
      <c r="E25" s="11"/>
      <c r="F25" s="11">
        <v>4116</v>
      </c>
      <c r="G25" s="14" t="s">
        <v>83</v>
      </c>
      <c r="H25" s="20">
        <v>694.84</v>
      </c>
      <c r="I25" s="16">
        <v>-24.5523</v>
      </c>
      <c r="J25" s="17">
        <f t="shared" si="0"/>
        <v>670.2877000000001</v>
      </c>
    </row>
    <row r="26" spans="1:10" ht="14.45" customHeight="1">
      <c r="A26" s="149"/>
      <c r="B26" s="12" t="s">
        <v>144</v>
      </c>
      <c r="C26" s="13"/>
      <c r="D26" s="11">
        <v>104513013</v>
      </c>
      <c r="E26" s="11">
        <v>4399</v>
      </c>
      <c r="F26" s="11">
        <v>5169</v>
      </c>
      <c r="G26" s="14" t="s">
        <v>83</v>
      </c>
      <c r="H26" s="20">
        <v>153</v>
      </c>
      <c r="I26" s="16">
        <v>-24.55</v>
      </c>
      <c r="J26" s="17">
        <f t="shared" si="0"/>
        <v>128.45</v>
      </c>
    </row>
    <row r="27" spans="1:10" ht="14.45" customHeight="1">
      <c r="A27" s="149"/>
      <c r="B27" s="12" t="s">
        <v>155</v>
      </c>
      <c r="C27" s="13"/>
      <c r="D27" s="11">
        <v>104113013</v>
      </c>
      <c r="E27" s="11"/>
      <c r="F27" s="11">
        <v>4116</v>
      </c>
      <c r="G27" s="14" t="s">
        <v>83</v>
      </c>
      <c r="H27" s="20">
        <v>122.61</v>
      </c>
      <c r="I27" s="16">
        <v>-43.75</v>
      </c>
      <c r="J27" s="17">
        <f>H27+I27</f>
        <v>78.86</v>
      </c>
    </row>
    <row r="28" spans="1:10" ht="14.45" customHeight="1">
      <c r="A28" s="149"/>
      <c r="B28" s="12" t="s">
        <v>145</v>
      </c>
      <c r="C28" s="13"/>
      <c r="D28" s="11">
        <v>104113013</v>
      </c>
      <c r="E28" s="11">
        <v>4399</v>
      </c>
      <c r="F28" s="11">
        <v>5011</v>
      </c>
      <c r="G28" s="14" t="s">
        <v>83</v>
      </c>
      <c r="H28" s="20">
        <v>85</v>
      </c>
      <c r="I28" s="16">
        <v>-32.65</v>
      </c>
      <c r="J28" s="17">
        <f t="shared" si="0"/>
        <v>52.35</v>
      </c>
    </row>
    <row r="29" spans="1:10" ht="14.45" customHeight="1">
      <c r="A29" s="149"/>
      <c r="B29" s="12" t="s">
        <v>146</v>
      </c>
      <c r="C29" s="13"/>
      <c r="D29" s="11">
        <v>104113013</v>
      </c>
      <c r="E29" s="11">
        <v>4399</v>
      </c>
      <c r="F29" s="11">
        <v>5031</v>
      </c>
      <c r="G29" s="14" t="s">
        <v>83</v>
      </c>
      <c r="H29" s="20">
        <v>23</v>
      </c>
      <c r="I29" s="16">
        <v>-8.16</v>
      </c>
      <c r="J29" s="17">
        <f t="shared" si="0"/>
        <v>14.84</v>
      </c>
    </row>
    <row r="30" spans="1:10" ht="14.45" customHeight="1">
      <c r="A30" s="149"/>
      <c r="B30" s="12" t="s">
        <v>147</v>
      </c>
      <c r="C30" s="13"/>
      <c r="D30" s="11">
        <v>104113013</v>
      </c>
      <c r="E30" s="11">
        <v>4399</v>
      </c>
      <c r="F30" s="11">
        <v>5032</v>
      </c>
      <c r="G30" s="14" t="s">
        <v>83</v>
      </c>
      <c r="H30" s="20">
        <v>8</v>
      </c>
      <c r="I30" s="16">
        <v>-2.94</v>
      </c>
      <c r="J30" s="17">
        <f t="shared" si="0"/>
        <v>5.0600000000000005</v>
      </c>
    </row>
    <row r="31" spans="1:10" s="24" customFormat="1" ht="14.45" customHeight="1">
      <c r="A31" s="21"/>
      <c r="B31" s="22"/>
      <c r="C31" s="23"/>
      <c r="D31" s="23"/>
      <c r="E31" s="146" t="s">
        <v>15</v>
      </c>
      <c r="F31" s="146"/>
      <c r="G31" s="146"/>
      <c r="H31" s="19">
        <f>H5+H7+H9+H11+H13+H15+H17+H21+H22+H23+H25+H27</f>
        <v>7651.45</v>
      </c>
      <c r="I31" s="19">
        <f>I5+I7+I9+I11+I13+I15+I17+I21+I22+I23+I25+I27</f>
        <v>187.8877</v>
      </c>
      <c r="J31" s="19">
        <f>J5+J7+J9+J11+J13+J15+J17+J21+J22+J23+J25+J27</f>
        <v>7839.337699999999</v>
      </c>
    </row>
    <row r="32" spans="1:10" s="24" customFormat="1" ht="14.45" customHeight="1">
      <c r="A32" s="21"/>
      <c r="B32" s="25" t="s">
        <v>33</v>
      </c>
      <c r="C32" s="23"/>
      <c r="D32" s="23"/>
      <c r="E32" s="148" t="s">
        <v>16</v>
      </c>
      <c r="F32" s="148"/>
      <c r="G32" s="148"/>
      <c r="H32" s="19">
        <f>H6+H8+H10+H12+H14+H16+H18+H24+H26+H28+H29+H30</f>
        <v>5364</v>
      </c>
      <c r="I32" s="19">
        <f>I6+I8+I10+I12+I14+I16+I18+I24+I26+I28+I29+I30</f>
        <v>187.89</v>
      </c>
      <c r="J32" s="19">
        <f>J6+J8+J10+J12+J14+J16+J18+J24+J26+J28+J29+J30</f>
        <v>5551.89</v>
      </c>
    </row>
    <row r="33" spans="1:10" ht="14.45" customHeight="1">
      <c r="A33" s="21"/>
      <c r="B33" s="26"/>
      <c r="C33" s="23"/>
      <c r="D33" s="23"/>
      <c r="E33" s="147" t="s">
        <v>17</v>
      </c>
      <c r="F33" s="147"/>
      <c r="G33" s="147"/>
      <c r="H33" s="62">
        <v>0</v>
      </c>
      <c r="I33" s="62">
        <v>0</v>
      </c>
      <c r="J33" s="19">
        <v>0</v>
      </c>
    </row>
    <row r="34" spans="1:13" ht="14.45" customHeight="1">
      <c r="A34" s="28"/>
      <c r="B34" s="29"/>
      <c r="C34" s="30"/>
      <c r="D34" s="30"/>
      <c r="E34" s="147" t="s">
        <v>18</v>
      </c>
      <c r="F34" s="147"/>
      <c r="G34" s="147"/>
      <c r="H34" s="31">
        <f>H31-H32-H33</f>
        <v>2287.45</v>
      </c>
      <c r="I34" s="31">
        <f>I31-I32-I33</f>
        <v>-0.002299999999991087</v>
      </c>
      <c r="J34" s="31">
        <f>J31-J32-J33</f>
        <v>2287.447699999999</v>
      </c>
      <c r="M34" s="24"/>
    </row>
    <row r="35" spans="1:11" ht="14.45" customHeight="1">
      <c r="A35" s="32" t="s">
        <v>19</v>
      </c>
      <c r="B35" s="33"/>
      <c r="C35" s="34"/>
      <c r="D35" s="34"/>
      <c r="E35" s="35"/>
      <c r="F35" s="33"/>
      <c r="G35" s="33"/>
      <c r="H35" s="36"/>
      <c r="I35" s="36"/>
      <c r="J35" s="128"/>
      <c r="K35" s="33"/>
    </row>
    <row r="36" spans="1:10" ht="14.45" customHeight="1">
      <c r="A36" s="144" t="s">
        <v>13</v>
      </c>
      <c r="B36" s="63" t="s">
        <v>104</v>
      </c>
      <c r="C36" s="13"/>
      <c r="D36" s="14"/>
      <c r="E36" s="11">
        <v>3631</v>
      </c>
      <c r="F36" s="11">
        <v>5169</v>
      </c>
      <c r="G36" s="14" t="s">
        <v>55</v>
      </c>
      <c r="H36" s="20">
        <v>352.5</v>
      </c>
      <c r="I36" s="16">
        <v>400</v>
      </c>
      <c r="J36" s="20">
        <f aca="true" t="shared" si="1" ref="J36:J58">H36+I36</f>
        <v>752.5</v>
      </c>
    </row>
    <row r="37" spans="1:10" ht="14.45" customHeight="1">
      <c r="A37" s="150"/>
      <c r="B37" s="63" t="s">
        <v>105</v>
      </c>
      <c r="C37" s="13"/>
      <c r="D37" s="14"/>
      <c r="E37" s="11">
        <v>3631</v>
      </c>
      <c r="F37" s="11">
        <v>5171</v>
      </c>
      <c r="G37" s="14" t="s">
        <v>55</v>
      </c>
      <c r="H37" s="20">
        <v>2510.4</v>
      </c>
      <c r="I37" s="64">
        <v>-400</v>
      </c>
      <c r="J37" s="20">
        <f t="shared" si="1"/>
        <v>2110.4</v>
      </c>
    </row>
    <row r="38" spans="1:10" ht="14.45" customHeight="1">
      <c r="A38" s="150"/>
      <c r="B38" s="63" t="s">
        <v>56</v>
      </c>
      <c r="C38" s="13"/>
      <c r="D38" s="14"/>
      <c r="E38" s="11">
        <v>3745</v>
      </c>
      <c r="F38" s="11">
        <v>5139</v>
      </c>
      <c r="G38" s="14" t="s">
        <v>55</v>
      </c>
      <c r="H38" s="20">
        <v>100</v>
      </c>
      <c r="I38" s="64">
        <v>200</v>
      </c>
      <c r="J38" s="20">
        <f t="shared" si="1"/>
        <v>300</v>
      </c>
    </row>
    <row r="39" spans="1:10" ht="14.45" customHeight="1">
      <c r="A39" s="150"/>
      <c r="B39" s="63" t="s">
        <v>57</v>
      </c>
      <c r="C39" s="13"/>
      <c r="D39" s="14"/>
      <c r="E39" s="11">
        <v>3745</v>
      </c>
      <c r="F39" s="11">
        <v>5171</v>
      </c>
      <c r="G39" s="14" t="s">
        <v>55</v>
      </c>
      <c r="H39" s="20">
        <v>10790.5</v>
      </c>
      <c r="I39" s="64">
        <v>300</v>
      </c>
      <c r="J39" s="20">
        <f t="shared" si="1"/>
        <v>11090.5</v>
      </c>
    </row>
    <row r="40" spans="1:10" ht="14.45" customHeight="1">
      <c r="A40" s="150"/>
      <c r="B40" s="63" t="s">
        <v>106</v>
      </c>
      <c r="C40" s="13"/>
      <c r="D40" s="14"/>
      <c r="E40" s="11">
        <v>3639</v>
      </c>
      <c r="F40" s="11">
        <v>5901</v>
      </c>
      <c r="G40" s="14"/>
      <c r="H40" s="20">
        <v>1000</v>
      </c>
      <c r="I40" s="64">
        <v>-500</v>
      </c>
      <c r="J40" s="20">
        <f t="shared" si="1"/>
        <v>500</v>
      </c>
    </row>
    <row r="41" spans="1:10" ht="14.45" customHeight="1">
      <c r="A41" s="150"/>
      <c r="B41" s="63" t="s">
        <v>107</v>
      </c>
      <c r="C41" s="13"/>
      <c r="D41" s="14"/>
      <c r="E41" s="11">
        <v>3632</v>
      </c>
      <c r="F41" s="11">
        <v>5902</v>
      </c>
      <c r="G41" s="14" t="s">
        <v>55</v>
      </c>
      <c r="H41" s="20">
        <v>0</v>
      </c>
      <c r="I41" s="64">
        <v>1</v>
      </c>
      <c r="J41" s="20">
        <f t="shared" si="1"/>
        <v>1</v>
      </c>
    </row>
    <row r="42" spans="1:10" ht="14.45" customHeight="1">
      <c r="A42" s="145"/>
      <c r="B42" s="63" t="s">
        <v>58</v>
      </c>
      <c r="C42" s="13"/>
      <c r="D42" s="14"/>
      <c r="E42" s="11">
        <v>3632</v>
      </c>
      <c r="F42" s="11">
        <v>5171</v>
      </c>
      <c r="G42" s="14" t="s">
        <v>55</v>
      </c>
      <c r="H42" s="20">
        <v>132.5</v>
      </c>
      <c r="I42" s="64">
        <v>-1</v>
      </c>
      <c r="J42" s="20">
        <f t="shared" si="1"/>
        <v>131.5</v>
      </c>
    </row>
    <row r="43" spans="1:10" ht="14.45" customHeight="1">
      <c r="A43" s="144" t="s">
        <v>14</v>
      </c>
      <c r="B43" s="63" t="s">
        <v>81</v>
      </c>
      <c r="C43" s="13"/>
      <c r="D43" s="14"/>
      <c r="E43" s="11">
        <v>3113</v>
      </c>
      <c r="F43" s="11">
        <v>5901</v>
      </c>
      <c r="G43" s="14" t="s">
        <v>80</v>
      </c>
      <c r="H43" s="20">
        <v>2.17</v>
      </c>
      <c r="I43" s="64">
        <v>-2.17</v>
      </c>
      <c r="J43" s="20">
        <f t="shared" si="1"/>
        <v>0</v>
      </c>
    </row>
    <row r="44" spans="1:10" ht="14.45" customHeight="1">
      <c r="A44" s="145"/>
      <c r="B44" s="12" t="s">
        <v>158</v>
      </c>
      <c r="C44" s="13"/>
      <c r="D44" s="14"/>
      <c r="E44" s="11">
        <v>3113</v>
      </c>
      <c r="F44" s="11">
        <v>5421</v>
      </c>
      <c r="G44" s="14" t="s">
        <v>80</v>
      </c>
      <c r="H44" s="20">
        <v>22</v>
      </c>
      <c r="I44" s="64">
        <v>2.17</v>
      </c>
      <c r="J44" s="20">
        <f t="shared" si="1"/>
        <v>24.17</v>
      </c>
    </row>
    <row r="45" spans="1:10" ht="14.45" customHeight="1">
      <c r="A45" s="144" t="s">
        <v>34</v>
      </c>
      <c r="B45" s="91" t="s">
        <v>74</v>
      </c>
      <c r="C45" s="92"/>
      <c r="D45" s="76"/>
      <c r="E45" s="11">
        <v>5311</v>
      </c>
      <c r="F45" s="11">
        <v>5011</v>
      </c>
      <c r="G45" s="14" t="s">
        <v>75</v>
      </c>
      <c r="H45" s="20">
        <v>9360</v>
      </c>
      <c r="I45" s="64">
        <v>-60</v>
      </c>
      <c r="J45" s="20">
        <f t="shared" si="1"/>
        <v>9300</v>
      </c>
    </row>
    <row r="46" spans="1:10" ht="14.45" customHeight="1">
      <c r="A46" s="145"/>
      <c r="B46" s="63" t="s">
        <v>102</v>
      </c>
      <c r="C46" s="13"/>
      <c r="D46" s="14"/>
      <c r="E46" s="11">
        <v>5311</v>
      </c>
      <c r="F46" s="11">
        <v>5192</v>
      </c>
      <c r="G46" s="14" t="s">
        <v>75</v>
      </c>
      <c r="H46" s="20">
        <v>50</v>
      </c>
      <c r="I46" s="64">
        <v>60</v>
      </c>
      <c r="J46" s="20">
        <f t="shared" si="1"/>
        <v>110</v>
      </c>
    </row>
    <row r="47" spans="1:10" ht="14.45" customHeight="1">
      <c r="A47" s="144" t="s">
        <v>69</v>
      </c>
      <c r="B47" s="63" t="s">
        <v>108</v>
      </c>
      <c r="C47" s="13"/>
      <c r="D47" s="14" t="s">
        <v>84</v>
      </c>
      <c r="E47" s="11">
        <v>4399</v>
      </c>
      <c r="F47" s="11">
        <v>5169</v>
      </c>
      <c r="G47" s="14" t="s">
        <v>83</v>
      </c>
      <c r="H47" s="20">
        <v>173</v>
      </c>
      <c r="I47" s="64">
        <v>-20</v>
      </c>
      <c r="J47" s="20">
        <f t="shared" si="1"/>
        <v>153</v>
      </c>
    </row>
    <row r="48" spans="1:10" ht="14.45" customHeight="1">
      <c r="A48" s="150"/>
      <c r="B48" s="63" t="s">
        <v>103</v>
      </c>
      <c r="C48" s="13"/>
      <c r="D48" s="14" t="s">
        <v>84</v>
      </c>
      <c r="E48" s="11">
        <v>4399</v>
      </c>
      <c r="F48" s="11">
        <v>5021</v>
      </c>
      <c r="G48" s="14" t="s">
        <v>83</v>
      </c>
      <c r="H48" s="20">
        <v>22</v>
      </c>
      <c r="I48" s="64">
        <v>20</v>
      </c>
      <c r="J48" s="20">
        <f t="shared" si="1"/>
        <v>42</v>
      </c>
    </row>
    <row r="49" spans="1:10" ht="14.45" customHeight="1">
      <c r="A49" s="144" t="s">
        <v>70</v>
      </c>
      <c r="B49" s="12" t="s">
        <v>109</v>
      </c>
      <c r="C49" s="11"/>
      <c r="D49" s="11">
        <v>13010</v>
      </c>
      <c r="E49" s="11">
        <v>4339</v>
      </c>
      <c r="F49" s="11">
        <v>5021</v>
      </c>
      <c r="G49" s="14" t="s">
        <v>49</v>
      </c>
      <c r="H49" s="20">
        <v>15</v>
      </c>
      <c r="I49" s="16">
        <v>-3</v>
      </c>
      <c r="J49" s="17">
        <f t="shared" si="1"/>
        <v>12</v>
      </c>
    </row>
    <row r="50" spans="1:10" ht="14.45" customHeight="1">
      <c r="A50" s="150"/>
      <c r="B50" s="71" t="s">
        <v>110</v>
      </c>
      <c r="C50" s="68" t="s">
        <v>50</v>
      </c>
      <c r="D50" s="70">
        <v>13010</v>
      </c>
      <c r="E50" s="70">
        <v>4339</v>
      </c>
      <c r="F50" s="70">
        <v>5136</v>
      </c>
      <c r="G50" s="69" t="s">
        <v>49</v>
      </c>
      <c r="H50" s="78">
        <v>0</v>
      </c>
      <c r="I50" s="93">
        <v>3</v>
      </c>
      <c r="J50" s="80">
        <f t="shared" si="1"/>
        <v>3</v>
      </c>
    </row>
    <row r="51" spans="1:10" ht="14.45" customHeight="1">
      <c r="A51" s="144" t="s">
        <v>71</v>
      </c>
      <c r="B51" s="12" t="s">
        <v>111</v>
      </c>
      <c r="C51" s="11"/>
      <c r="D51" s="11"/>
      <c r="E51" s="11">
        <v>4379</v>
      </c>
      <c r="F51" s="11">
        <v>5169</v>
      </c>
      <c r="G51" s="14" t="s">
        <v>89</v>
      </c>
      <c r="H51" s="20">
        <v>31.5</v>
      </c>
      <c r="I51" s="16">
        <v>-3</v>
      </c>
      <c r="J51" s="17">
        <f t="shared" si="1"/>
        <v>28.5</v>
      </c>
    </row>
    <row r="52" spans="1:10" ht="14.45" customHeight="1">
      <c r="A52" s="145"/>
      <c r="B52" s="12" t="s">
        <v>112</v>
      </c>
      <c r="C52" s="11"/>
      <c r="D52" s="11"/>
      <c r="E52" s="11">
        <v>4379</v>
      </c>
      <c r="F52" s="11">
        <v>5175</v>
      </c>
      <c r="G52" s="14" t="s">
        <v>89</v>
      </c>
      <c r="H52" s="20">
        <v>17.5</v>
      </c>
      <c r="I52" s="16">
        <v>3</v>
      </c>
      <c r="J52" s="17">
        <f t="shared" si="1"/>
        <v>20.5</v>
      </c>
    </row>
    <row r="53" spans="1:10" ht="14.45" customHeight="1">
      <c r="A53" s="144" t="s">
        <v>86</v>
      </c>
      <c r="B53" s="12" t="s">
        <v>113</v>
      </c>
      <c r="C53" s="11"/>
      <c r="D53" s="11"/>
      <c r="E53" s="11">
        <v>4379</v>
      </c>
      <c r="F53" s="11">
        <v>5021</v>
      </c>
      <c r="G53" s="14" t="s">
        <v>90</v>
      </c>
      <c r="H53" s="20">
        <v>54</v>
      </c>
      <c r="I53" s="16">
        <v>-14</v>
      </c>
      <c r="J53" s="17">
        <f t="shared" si="1"/>
        <v>40</v>
      </c>
    </row>
    <row r="54" spans="1:10" ht="14.45" customHeight="1">
      <c r="A54" s="150"/>
      <c r="B54" s="12" t="s">
        <v>114</v>
      </c>
      <c r="C54" s="11"/>
      <c r="D54" s="11"/>
      <c r="E54" s="11">
        <v>4379</v>
      </c>
      <c r="F54" s="11">
        <v>5031</v>
      </c>
      <c r="G54" s="14" t="s">
        <v>90</v>
      </c>
      <c r="H54" s="20">
        <v>14</v>
      </c>
      <c r="I54" s="16">
        <v>-3</v>
      </c>
      <c r="J54" s="17">
        <f t="shared" si="1"/>
        <v>11</v>
      </c>
    </row>
    <row r="55" spans="1:10" ht="14.45" customHeight="1">
      <c r="A55" s="150"/>
      <c r="B55" s="12" t="s">
        <v>115</v>
      </c>
      <c r="C55" s="11"/>
      <c r="D55" s="11"/>
      <c r="E55" s="11">
        <v>4379</v>
      </c>
      <c r="F55" s="11">
        <v>5032</v>
      </c>
      <c r="G55" s="14" t="s">
        <v>90</v>
      </c>
      <c r="H55" s="20">
        <v>5</v>
      </c>
      <c r="I55" s="16">
        <v>-1</v>
      </c>
      <c r="J55" s="17">
        <f t="shared" si="1"/>
        <v>4</v>
      </c>
    </row>
    <row r="56" spans="1:10" ht="14.45" customHeight="1">
      <c r="A56" s="145"/>
      <c r="B56" s="12" t="s">
        <v>116</v>
      </c>
      <c r="C56" s="11"/>
      <c r="D56" s="11"/>
      <c r="E56" s="11">
        <v>4379</v>
      </c>
      <c r="F56" s="11">
        <v>5175</v>
      </c>
      <c r="G56" s="14" t="s">
        <v>89</v>
      </c>
      <c r="H56" s="20">
        <v>20.5</v>
      </c>
      <c r="I56" s="16">
        <v>18</v>
      </c>
      <c r="J56" s="17">
        <f t="shared" si="1"/>
        <v>38.5</v>
      </c>
    </row>
    <row r="57" spans="1:10" ht="14.45" customHeight="1">
      <c r="A57" s="144" t="s">
        <v>94</v>
      </c>
      <c r="B57" s="18" t="s">
        <v>93</v>
      </c>
      <c r="C57" s="94"/>
      <c r="D57" s="94"/>
      <c r="E57" s="94">
        <v>4399</v>
      </c>
      <c r="F57" s="94">
        <v>5222</v>
      </c>
      <c r="G57" s="14" t="s">
        <v>91</v>
      </c>
      <c r="H57" s="20">
        <v>80</v>
      </c>
      <c r="I57" s="16">
        <v>-40</v>
      </c>
      <c r="J57" s="17">
        <f t="shared" si="1"/>
        <v>40</v>
      </c>
    </row>
    <row r="58" spans="1:10" ht="14.45" customHeight="1">
      <c r="A58" s="145"/>
      <c r="B58" s="71" t="s">
        <v>157</v>
      </c>
      <c r="C58" s="68" t="s">
        <v>50</v>
      </c>
      <c r="D58" s="70"/>
      <c r="E58" s="70">
        <v>4351</v>
      </c>
      <c r="F58" s="70">
        <v>5221</v>
      </c>
      <c r="G58" s="69" t="s">
        <v>92</v>
      </c>
      <c r="H58" s="78">
        <v>0</v>
      </c>
      <c r="I58" s="79">
        <v>40</v>
      </c>
      <c r="J58" s="80">
        <f t="shared" si="1"/>
        <v>40</v>
      </c>
    </row>
    <row r="59" spans="1:10" ht="14.45" customHeight="1">
      <c r="A59" s="67" t="s">
        <v>117</v>
      </c>
      <c r="B59" s="96" t="s">
        <v>143</v>
      </c>
      <c r="C59" s="94"/>
      <c r="D59" s="94"/>
      <c r="E59" s="104">
        <v>6171</v>
      </c>
      <c r="F59" s="104">
        <v>5137</v>
      </c>
      <c r="G59" s="104">
        <v>9347</v>
      </c>
      <c r="H59" s="108">
        <v>384.5</v>
      </c>
      <c r="I59" s="105">
        <v>400</v>
      </c>
      <c r="J59" s="17">
        <f>H59+I59</f>
        <v>784.5</v>
      </c>
    </row>
    <row r="60" spans="1:10" ht="14.45" customHeight="1">
      <c r="A60" s="144" t="s">
        <v>122</v>
      </c>
      <c r="B60" s="100" t="s">
        <v>127</v>
      </c>
      <c r="C60" s="13"/>
      <c r="D60" s="13"/>
      <c r="E60" s="11">
        <v>3113</v>
      </c>
      <c r="F60" s="11">
        <v>5171</v>
      </c>
      <c r="G60" s="14" t="s">
        <v>120</v>
      </c>
      <c r="H60" s="109">
        <v>150</v>
      </c>
      <c r="I60" s="106">
        <v>-150</v>
      </c>
      <c r="J60" s="17">
        <f>H60+I60</f>
        <v>0</v>
      </c>
    </row>
    <row r="61" spans="1:10" ht="14.45" customHeight="1">
      <c r="A61" s="145"/>
      <c r="B61" s="100" t="s">
        <v>128</v>
      </c>
      <c r="C61" s="13"/>
      <c r="D61" s="13"/>
      <c r="E61" s="11">
        <v>3113</v>
      </c>
      <c r="F61" s="11">
        <v>5171</v>
      </c>
      <c r="G61" s="14" t="s">
        <v>121</v>
      </c>
      <c r="H61" s="109">
        <v>130</v>
      </c>
      <c r="I61" s="106">
        <v>-130</v>
      </c>
      <c r="J61" s="17">
        <f>H61+I61</f>
        <v>0</v>
      </c>
    </row>
    <row r="62" spans="1:10" ht="14.45" customHeight="1">
      <c r="A62" s="67" t="s">
        <v>126</v>
      </c>
      <c r="B62" s="96" t="s">
        <v>133</v>
      </c>
      <c r="C62" s="13"/>
      <c r="D62" s="13"/>
      <c r="E62" s="104">
        <v>5212</v>
      </c>
      <c r="F62" s="104">
        <v>5169</v>
      </c>
      <c r="G62" s="103"/>
      <c r="H62" s="108">
        <v>320</v>
      </c>
      <c r="I62" s="105">
        <v>-106</v>
      </c>
      <c r="J62" s="17">
        <f>H62+I62</f>
        <v>214</v>
      </c>
    </row>
    <row r="63" spans="1:10" ht="14.45" customHeight="1">
      <c r="A63" s="67" t="s">
        <v>153</v>
      </c>
      <c r="B63" s="126" t="s">
        <v>150</v>
      </c>
      <c r="C63" s="68" t="s">
        <v>50</v>
      </c>
      <c r="D63" s="69"/>
      <c r="E63" s="70">
        <v>4350</v>
      </c>
      <c r="F63" s="70">
        <v>5139</v>
      </c>
      <c r="G63" s="69" t="s">
        <v>151</v>
      </c>
      <c r="H63" s="78">
        <v>0</v>
      </c>
      <c r="I63" s="79">
        <v>3.1</v>
      </c>
      <c r="J63" s="127">
        <f>H63+I63</f>
        <v>3.1</v>
      </c>
    </row>
    <row r="64" spans="1:10" ht="14.45" customHeight="1">
      <c r="A64" s="28"/>
      <c r="B64" s="40"/>
      <c r="C64" s="60"/>
      <c r="D64" s="60"/>
      <c r="E64" s="152" t="s">
        <v>20</v>
      </c>
      <c r="F64" s="153"/>
      <c r="G64" s="154"/>
      <c r="H64" s="61">
        <f>SUM(H36:H63)</f>
        <v>25737.07</v>
      </c>
      <c r="I64" s="61">
        <f>SUM(I36:I63)</f>
        <v>17.1</v>
      </c>
      <c r="J64" s="61">
        <f>SUM(J36:J63)</f>
        <v>25754.17</v>
      </c>
    </row>
    <row r="65" spans="1:10" ht="14.45" customHeight="1">
      <c r="A65" s="129" t="s">
        <v>21</v>
      </c>
      <c r="B65" s="33"/>
      <c r="C65" s="34"/>
      <c r="D65" s="34"/>
      <c r="E65" s="72"/>
      <c r="F65" s="40"/>
      <c r="G65" s="40"/>
      <c r="H65" s="73"/>
      <c r="I65" s="107"/>
      <c r="J65" s="74"/>
    </row>
    <row r="66" spans="1:10" ht="14.45" customHeight="1">
      <c r="A66" s="149" t="s">
        <v>13</v>
      </c>
      <c r="B66" s="96" t="s">
        <v>129</v>
      </c>
      <c r="C66" s="13"/>
      <c r="D66" s="13"/>
      <c r="E66" s="104">
        <v>6171</v>
      </c>
      <c r="F66" s="104">
        <v>6121</v>
      </c>
      <c r="G66" s="104">
        <v>9347</v>
      </c>
      <c r="H66" s="17">
        <v>2624.2</v>
      </c>
      <c r="I66" s="105">
        <v>350</v>
      </c>
      <c r="J66" s="17">
        <f aca="true" t="shared" si="2" ref="J66:J79">H66+I66</f>
        <v>2974.2</v>
      </c>
    </row>
    <row r="67" spans="1:10" ht="14.45" customHeight="1">
      <c r="A67" s="149"/>
      <c r="B67" s="97" t="s">
        <v>130</v>
      </c>
      <c r="C67" s="13"/>
      <c r="D67" s="13"/>
      <c r="E67" s="117">
        <v>2212</v>
      </c>
      <c r="F67" s="117">
        <v>6121</v>
      </c>
      <c r="G67" s="117">
        <v>9321</v>
      </c>
      <c r="H67" s="110">
        <v>550</v>
      </c>
      <c r="I67" s="106">
        <v>-450</v>
      </c>
      <c r="J67" s="17">
        <f t="shared" si="2"/>
        <v>100</v>
      </c>
    </row>
    <row r="68" spans="1:10" ht="14.45" customHeight="1">
      <c r="A68" s="149"/>
      <c r="B68" s="97" t="s">
        <v>135</v>
      </c>
      <c r="C68" s="13"/>
      <c r="D68" s="13"/>
      <c r="E68" s="117">
        <v>3412</v>
      </c>
      <c r="F68" s="117">
        <v>6122</v>
      </c>
      <c r="G68" s="117">
        <v>9327</v>
      </c>
      <c r="H68" s="110">
        <v>50</v>
      </c>
      <c r="I68" s="106">
        <v>-50</v>
      </c>
      <c r="J68" s="17">
        <f t="shared" si="2"/>
        <v>0</v>
      </c>
    </row>
    <row r="69" spans="1:10" ht="14.45" customHeight="1">
      <c r="A69" s="149"/>
      <c r="B69" s="97" t="s">
        <v>136</v>
      </c>
      <c r="C69" s="13"/>
      <c r="D69" s="13"/>
      <c r="E69" s="117">
        <v>2212</v>
      </c>
      <c r="F69" s="117">
        <v>6121</v>
      </c>
      <c r="G69" s="117">
        <v>8251</v>
      </c>
      <c r="H69" s="110">
        <v>300</v>
      </c>
      <c r="I69" s="106">
        <v>-250</v>
      </c>
      <c r="J69" s="17">
        <f t="shared" si="2"/>
        <v>50</v>
      </c>
    </row>
    <row r="70" spans="1:10" ht="14.45" customHeight="1">
      <c r="A70" s="149" t="s">
        <v>14</v>
      </c>
      <c r="B70" s="98" t="s">
        <v>137</v>
      </c>
      <c r="C70" s="13"/>
      <c r="D70" s="13"/>
      <c r="E70" s="11">
        <v>2219</v>
      </c>
      <c r="F70" s="116">
        <v>6121</v>
      </c>
      <c r="G70" s="116">
        <v>9328</v>
      </c>
      <c r="H70" s="111">
        <v>1648</v>
      </c>
      <c r="I70" s="106">
        <v>25</v>
      </c>
      <c r="J70" s="17">
        <f t="shared" si="2"/>
        <v>1673</v>
      </c>
    </row>
    <row r="71" spans="1:10" ht="14.45" customHeight="1">
      <c r="A71" s="149"/>
      <c r="B71" s="137" t="s">
        <v>138</v>
      </c>
      <c r="C71" s="13"/>
      <c r="D71" s="13"/>
      <c r="E71" s="117">
        <v>3421</v>
      </c>
      <c r="F71" s="117">
        <v>6121</v>
      </c>
      <c r="G71" s="118" t="s">
        <v>118</v>
      </c>
      <c r="H71" s="110">
        <v>100</v>
      </c>
      <c r="I71" s="106">
        <v>-25</v>
      </c>
      <c r="J71" s="17">
        <f t="shared" si="2"/>
        <v>75</v>
      </c>
    </row>
    <row r="72" spans="1:10" ht="14.45" customHeight="1">
      <c r="A72" s="95" t="s">
        <v>34</v>
      </c>
      <c r="B72" s="112" t="s">
        <v>139</v>
      </c>
      <c r="C72" s="68" t="s">
        <v>50</v>
      </c>
      <c r="D72" s="68"/>
      <c r="E72" s="70">
        <v>3113</v>
      </c>
      <c r="F72" s="70">
        <v>6121</v>
      </c>
      <c r="G72" s="69" t="s">
        <v>119</v>
      </c>
      <c r="H72" s="123">
        <v>0</v>
      </c>
      <c r="I72" s="115">
        <v>280</v>
      </c>
      <c r="J72" s="80">
        <f t="shared" si="2"/>
        <v>280</v>
      </c>
    </row>
    <row r="73" spans="1:10" ht="14.45" customHeight="1">
      <c r="A73" s="144" t="s">
        <v>69</v>
      </c>
      <c r="B73" s="122" t="s">
        <v>131</v>
      </c>
      <c r="C73" s="13"/>
      <c r="D73" s="13"/>
      <c r="E73" s="117">
        <v>3632</v>
      </c>
      <c r="F73" s="117">
        <v>6121</v>
      </c>
      <c r="G73" s="118" t="s">
        <v>123</v>
      </c>
      <c r="H73" s="119">
        <v>0</v>
      </c>
      <c r="I73" s="120">
        <v>130</v>
      </c>
      <c r="J73" s="20">
        <f t="shared" si="2"/>
        <v>130</v>
      </c>
    </row>
    <row r="74" spans="1:10" ht="14.45" customHeight="1">
      <c r="A74" s="150"/>
      <c r="B74" s="137" t="s">
        <v>138</v>
      </c>
      <c r="C74" s="13"/>
      <c r="D74" s="13"/>
      <c r="E74" s="117">
        <v>3421</v>
      </c>
      <c r="F74" s="117">
        <v>6121</v>
      </c>
      <c r="G74" s="118" t="s">
        <v>118</v>
      </c>
      <c r="H74" s="110">
        <v>75</v>
      </c>
      <c r="I74" s="106">
        <v>-30</v>
      </c>
      <c r="J74" s="17">
        <f t="shared" si="2"/>
        <v>45</v>
      </c>
    </row>
    <row r="75" spans="1:10" ht="14.45" customHeight="1">
      <c r="A75" s="150"/>
      <c r="B75" s="101" t="s">
        <v>140</v>
      </c>
      <c r="C75" s="13"/>
      <c r="D75" s="13"/>
      <c r="E75" s="117">
        <v>2212</v>
      </c>
      <c r="F75" s="117">
        <v>6121</v>
      </c>
      <c r="G75" s="118" t="s">
        <v>124</v>
      </c>
      <c r="H75" s="110">
        <v>100</v>
      </c>
      <c r="I75" s="106">
        <v>-50</v>
      </c>
      <c r="J75" s="17">
        <f t="shared" si="2"/>
        <v>50</v>
      </c>
    </row>
    <row r="76" spans="1:10" ht="14.45" customHeight="1">
      <c r="A76" s="145"/>
      <c r="B76" s="102" t="s">
        <v>141</v>
      </c>
      <c r="C76" s="13"/>
      <c r="D76" s="13"/>
      <c r="E76" s="104">
        <v>2219</v>
      </c>
      <c r="F76" s="104">
        <v>6121</v>
      </c>
      <c r="G76" s="125" t="s">
        <v>125</v>
      </c>
      <c r="H76" s="108">
        <v>50</v>
      </c>
      <c r="I76" s="105">
        <v>-50</v>
      </c>
      <c r="J76" s="17">
        <f t="shared" si="2"/>
        <v>0</v>
      </c>
    </row>
    <row r="77" spans="1:10" ht="14.45" customHeight="1">
      <c r="A77" s="144" t="s">
        <v>69</v>
      </c>
      <c r="B77" s="112" t="s">
        <v>132</v>
      </c>
      <c r="C77" s="68" t="s">
        <v>50</v>
      </c>
      <c r="D77" s="68"/>
      <c r="E77" s="121">
        <v>3421</v>
      </c>
      <c r="F77" s="121">
        <v>6121</v>
      </c>
      <c r="G77" s="121">
        <v>4254</v>
      </c>
      <c r="H77" s="114">
        <v>0</v>
      </c>
      <c r="I77" s="115">
        <v>180</v>
      </c>
      <c r="J77" s="80">
        <f t="shared" si="2"/>
        <v>180</v>
      </c>
    </row>
    <row r="78" spans="1:10" ht="14.45" customHeight="1">
      <c r="A78" s="145"/>
      <c r="B78" s="103" t="s">
        <v>142</v>
      </c>
      <c r="C78" s="13"/>
      <c r="D78" s="13"/>
      <c r="E78" s="104">
        <v>3421</v>
      </c>
      <c r="F78" s="104">
        <v>6121</v>
      </c>
      <c r="G78" s="104">
        <v>9310</v>
      </c>
      <c r="H78" s="108">
        <v>250</v>
      </c>
      <c r="I78" s="105">
        <v>-180</v>
      </c>
      <c r="J78" s="17">
        <f t="shared" si="2"/>
        <v>70</v>
      </c>
    </row>
    <row r="79" spans="1:10" ht="14.45" customHeight="1">
      <c r="A79" s="67" t="s">
        <v>70</v>
      </c>
      <c r="B79" s="113" t="s">
        <v>134</v>
      </c>
      <c r="C79" s="68" t="s">
        <v>50</v>
      </c>
      <c r="D79" s="68"/>
      <c r="E79" s="121">
        <v>5311</v>
      </c>
      <c r="F79" s="121">
        <v>6121</v>
      </c>
      <c r="G79" s="124" t="s">
        <v>75</v>
      </c>
      <c r="H79" s="114">
        <v>0</v>
      </c>
      <c r="I79" s="115">
        <v>106</v>
      </c>
      <c r="J79" s="80">
        <f t="shared" si="2"/>
        <v>106</v>
      </c>
    </row>
    <row r="80" spans="1:10" ht="14.45" customHeight="1">
      <c r="A80" s="67" t="s">
        <v>71</v>
      </c>
      <c r="B80" s="96" t="s">
        <v>152</v>
      </c>
      <c r="C80" s="13"/>
      <c r="D80" s="13"/>
      <c r="E80" s="104">
        <v>4350</v>
      </c>
      <c r="F80" s="104">
        <v>6121</v>
      </c>
      <c r="G80" s="104">
        <v>9332</v>
      </c>
      <c r="H80" s="17">
        <v>650</v>
      </c>
      <c r="I80" s="105">
        <v>-3.1</v>
      </c>
      <c r="J80" s="17">
        <f>H80+I80</f>
        <v>646.9</v>
      </c>
    </row>
    <row r="81" spans="1:10" ht="14.45" customHeight="1">
      <c r="A81" s="130"/>
      <c r="B81" s="29"/>
      <c r="C81" s="30"/>
      <c r="D81" s="30"/>
      <c r="E81" s="151" t="s">
        <v>22</v>
      </c>
      <c r="F81" s="151"/>
      <c r="G81" s="151"/>
      <c r="H81" s="59">
        <f>SUM(H66:H80)</f>
        <v>6397.2</v>
      </c>
      <c r="I81" s="59">
        <f>SUM(I66:I80)</f>
        <v>-17.1</v>
      </c>
      <c r="J81" s="59">
        <f>SUM(J66:J80)</f>
        <v>6380.099999999999</v>
      </c>
    </row>
    <row r="82" spans="1:10" ht="14.45" customHeight="1">
      <c r="A82" s="130"/>
      <c r="B82" s="29"/>
      <c r="C82" s="30"/>
      <c r="D82" s="30"/>
      <c r="E82" s="41"/>
      <c r="F82" s="41"/>
      <c r="G82" s="42"/>
      <c r="H82" s="57"/>
      <c r="I82" s="58"/>
      <c r="J82" s="27"/>
    </row>
    <row r="83" spans="1:10" ht="14.45" customHeight="1">
      <c r="A83" s="28"/>
      <c r="B83" s="43" t="s">
        <v>31</v>
      </c>
      <c r="C83" s="34"/>
      <c r="D83" s="34"/>
      <c r="E83" s="141" t="s">
        <v>15</v>
      </c>
      <c r="F83" s="142"/>
      <c r="G83" s="142"/>
      <c r="H83" s="143"/>
      <c r="I83" s="39">
        <f>I31</f>
        <v>187.8877</v>
      </c>
      <c r="J83" s="39"/>
    </row>
    <row r="84" spans="1:10" ht="14.45" customHeight="1">
      <c r="A84" s="28"/>
      <c r="B84" s="33"/>
      <c r="C84" s="34"/>
      <c r="D84" s="34"/>
      <c r="E84" s="141" t="s">
        <v>23</v>
      </c>
      <c r="F84" s="142"/>
      <c r="G84" s="142"/>
      <c r="H84" s="143"/>
      <c r="I84" s="39">
        <f>I64+I32</f>
        <v>204.98999999999998</v>
      </c>
      <c r="J84" s="18"/>
    </row>
    <row r="85" spans="1:10" ht="14.45" customHeight="1">
      <c r="A85" s="28"/>
      <c r="B85" s="33"/>
      <c r="C85" s="34"/>
      <c r="D85" s="34"/>
      <c r="E85" s="141" t="s">
        <v>24</v>
      </c>
      <c r="F85" s="142"/>
      <c r="G85" s="142"/>
      <c r="H85" s="143"/>
      <c r="I85" s="39">
        <f>I81+I33</f>
        <v>-17.1</v>
      </c>
      <c r="J85" s="38"/>
    </row>
    <row r="86" spans="1:10" ht="14.45" customHeight="1">
      <c r="A86" s="28"/>
      <c r="B86" s="33"/>
      <c r="C86" s="34"/>
      <c r="D86" s="34"/>
      <c r="E86" s="141" t="s">
        <v>25</v>
      </c>
      <c r="F86" s="142"/>
      <c r="G86" s="142"/>
      <c r="H86" s="143"/>
      <c r="I86" s="39">
        <f>I84+I85</f>
        <v>187.89</v>
      </c>
      <c r="J86" s="38"/>
    </row>
    <row r="87" spans="1:10" ht="14.45" customHeight="1">
      <c r="A87" s="28"/>
      <c r="B87" s="33"/>
      <c r="C87" s="34"/>
      <c r="D87" s="34"/>
      <c r="E87" s="138" t="s">
        <v>26</v>
      </c>
      <c r="F87" s="139"/>
      <c r="G87" s="139"/>
      <c r="H87" s="140"/>
      <c r="I87" s="39">
        <f>I83-I86</f>
        <v>-0.002299999999991087</v>
      </c>
      <c r="J87" s="38"/>
    </row>
    <row r="88" spans="1:10" ht="14.45" customHeight="1">
      <c r="A88" s="28"/>
      <c r="B88" s="33"/>
      <c r="C88" s="34"/>
      <c r="D88" s="34"/>
      <c r="E88" s="138" t="s">
        <v>27</v>
      </c>
      <c r="F88" s="139"/>
      <c r="G88" s="139"/>
      <c r="H88" s="140"/>
      <c r="I88" s="39">
        <v>0</v>
      </c>
      <c r="J88" s="38"/>
    </row>
    <row r="89" spans="1:10" ht="14.45" customHeight="1">
      <c r="A89" s="28"/>
      <c r="B89" s="33"/>
      <c r="C89" s="34"/>
      <c r="D89" s="34"/>
      <c r="E89" s="131" t="s">
        <v>28</v>
      </c>
      <c r="F89" s="33"/>
      <c r="G89" s="33"/>
      <c r="H89" s="132">
        <v>43663</v>
      </c>
      <c r="I89" s="33"/>
      <c r="J89" s="133">
        <v>43698</v>
      </c>
    </row>
    <row r="90" spans="1:10" ht="14.45" customHeight="1">
      <c r="A90" s="28"/>
      <c r="B90" s="43" t="s">
        <v>32</v>
      </c>
      <c r="C90" s="34"/>
      <c r="D90" s="34"/>
      <c r="E90" s="53" t="s">
        <v>29</v>
      </c>
      <c r="F90" s="44"/>
      <c r="G90" s="45"/>
      <c r="H90" s="54">
        <v>603976.73</v>
      </c>
      <c r="I90" s="39">
        <f>I83</f>
        <v>187.8877</v>
      </c>
      <c r="J90" s="39">
        <f>H90+I90</f>
        <v>604164.6177</v>
      </c>
    </row>
    <row r="91" spans="1:10" ht="14.45" customHeight="1">
      <c r="A91" s="28"/>
      <c r="B91" s="33"/>
      <c r="C91" s="34"/>
      <c r="D91" s="34"/>
      <c r="E91" s="46" t="s">
        <v>23</v>
      </c>
      <c r="F91" s="47"/>
      <c r="G91" s="37"/>
      <c r="H91" s="55">
        <v>384191.72</v>
      </c>
      <c r="I91" s="39">
        <f>I64+I32</f>
        <v>204.98999999999998</v>
      </c>
      <c r="J91" s="38">
        <f>H91+I91</f>
        <v>384396.70999999996</v>
      </c>
    </row>
    <row r="92" spans="1:10" ht="14.45" customHeight="1">
      <c r="A92" s="28"/>
      <c r="B92" s="33"/>
      <c r="C92" s="34"/>
      <c r="D92" s="34"/>
      <c r="E92" s="28" t="s">
        <v>24</v>
      </c>
      <c r="F92" s="33"/>
      <c r="G92" s="48"/>
      <c r="H92" s="55">
        <v>219785.01</v>
      </c>
      <c r="I92" s="39">
        <f>I81+I33</f>
        <v>-17.1</v>
      </c>
      <c r="J92" s="38">
        <f>H92+I92</f>
        <v>219767.91</v>
      </c>
    </row>
    <row r="93" spans="1:10" ht="14.45" customHeight="1">
      <c r="A93" s="28"/>
      <c r="B93" s="132" t="s">
        <v>38</v>
      </c>
      <c r="C93" s="34"/>
      <c r="D93" s="34"/>
      <c r="E93" s="49" t="s">
        <v>35</v>
      </c>
      <c r="F93" s="47"/>
      <c r="G93" s="37"/>
      <c r="H93" s="39">
        <f>H91+H92</f>
        <v>603976.73</v>
      </c>
      <c r="I93" s="39">
        <f>SUM(I91:I92)</f>
        <v>187.89</v>
      </c>
      <c r="J93" s="39">
        <f>SUM(J91:J92)</f>
        <v>604164.62</v>
      </c>
    </row>
    <row r="94" spans="1:10" ht="14.45" customHeight="1">
      <c r="A94" s="28"/>
      <c r="B94" s="33"/>
      <c r="C94" s="34"/>
      <c r="D94" s="34"/>
      <c r="E94" s="28" t="s">
        <v>18</v>
      </c>
      <c r="F94" s="33"/>
      <c r="G94" s="48"/>
      <c r="H94" s="38">
        <f>H90-H93</f>
        <v>0</v>
      </c>
      <c r="I94" s="39">
        <f>I90-I93</f>
        <v>-0.002299999999991087</v>
      </c>
      <c r="J94" s="38">
        <f>J90-J93</f>
        <v>-0.002300000051036477</v>
      </c>
    </row>
    <row r="95" spans="1:10" ht="14.45" customHeight="1">
      <c r="A95" s="134"/>
      <c r="B95" s="135"/>
      <c r="C95" s="136"/>
      <c r="D95" s="136"/>
      <c r="E95" s="49" t="s">
        <v>30</v>
      </c>
      <c r="F95" s="47"/>
      <c r="G95" s="37"/>
      <c r="H95" s="56">
        <v>0</v>
      </c>
      <c r="I95" s="39">
        <v>0</v>
      </c>
      <c r="J95" s="39">
        <f>H95+I95</f>
        <v>0</v>
      </c>
    </row>
    <row r="96" ht="14.45" customHeight="1"/>
    <row r="97" ht="15" customHeight="1"/>
    <row r="98" ht="15" customHeight="1"/>
    <row r="99" ht="15" customHeight="1"/>
    <row r="100" ht="15" customHeight="1"/>
    <row r="101" ht="12.75" customHeight="1"/>
    <row r="102" ht="12.75" customHeight="1"/>
  </sheetData>
  <mergeCells count="37">
    <mergeCell ref="B2:B3"/>
    <mergeCell ref="E2:E3"/>
    <mergeCell ref="F2:F3"/>
    <mergeCell ref="G2:G3"/>
    <mergeCell ref="A5:A12"/>
    <mergeCell ref="A13:A14"/>
    <mergeCell ref="A15:A16"/>
    <mergeCell ref="A17:A18"/>
    <mergeCell ref="A19:A20"/>
    <mergeCell ref="A21:A22"/>
    <mergeCell ref="A23:A24"/>
    <mergeCell ref="E31:G31"/>
    <mergeCell ref="A25:A30"/>
    <mergeCell ref="E32:G32"/>
    <mergeCell ref="E33:G33"/>
    <mergeCell ref="E34:G34"/>
    <mergeCell ref="A36:A42"/>
    <mergeCell ref="A43:A44"/>
    <mergeCell ref="A45:A46"/>
    <mergeCell ref="A47:A48"/>
    <mergeCell ref="A49:A50"/>
    <mergeCell ref="A51:A52"/>
    <mergeCell ref="A53:A56"/>
    <mergeCell ref="A57:A58"/>
    <mergeCell ref="A60:A61"/>
    <mergeCell ref="E64:G64"/>
    <mergeCell ref="A66:A69"/>
    <mergeCell ref="A70:A71"/>
    <mergeCell ref="A73:A76"/>
    <mergeCell ref="A77:A78"/>
    <mergeCell ref="E87:H87"/>
    <mergeCell ref="E88:H88"/>
    <mergeCell ref="E81:G81"/>
    <mergeCell ref="E83:H83"/>
    <mergeCell ref="E84:H84"/>
    <mergeCell ref="E85:H85"/>
    <mergeCell ref="E86:H86"/>
  </mergeCells>
  <conditionalFormatting sqref="C31:D33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64">
    <cfRule type="expression" priority="13" dxfId="2" stopIfTrue="1">
      <formula>$J163="Z"</formula>
    </cfRule>
    <cfRule type="expression" priority="14" dxfId="1" stopIfTrue="1">
      <formula>$J163="T"</formula>
    </cfRule>
    <cfRule type="expression" priority="15" dxfId="0" stopIfTrue="1">
      <formula>$J163="Y"</formula>
    </cfRule>
  </conditionalFormatting>
  <conditionalFormatting sqref="H165">
    <cfRule type="expression" priority="10" dxfId="2" stopIfTrue="1">
      <formula>$J164="Z"</formula>
    </cfRule>
    <cfRule type="expression" priority="11" dxfId="1" stopIfTrue="1">
      <formula>$J164="T"</formula>
    </cfRule>
    <cfRule type="expression" priority="12" dxfId="0" stopIfTrue="1">
      <formula>$J164="Y"</formula>
    </cfRule>
  </conditionalFormatting>
  <conditionalFormatting sqref="H166">
    <cfRule type="expression" priority="7" dxfId="2" stopIfTrue="1">
      <formula>$J165="Z"</formula>
    </cfRule>
    <cfRule type="expression" priority="8" dxfId="1" stopIfTrue="1">
      <formula>$J165="T"</formula>
    </cfRule>
    <cfRule type="expression" priority="9" dxfId="0" stopIfTrue="1">
      <formula>$J165="Y"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90:H92">
    <cfRule type="expression" priority="1" dxfId="2" stopIfTrue="1">
      <formula>$J90="Z"</formula>
    </cfRule>
    <cfRule type="expression" priority="2" dxfId="1" stopIfTrue="1">
      <formula>$J90="T"</formula>
    </cfRule>
    <cfRule type="expression" priority="3" dxfId="0" stopIfTrue="1">
      <formula>$J90="Y"</formula>
    </cfRule>
  </conditionalFormatting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2019-08-22T07:50:43Z</cp:lastPrinted>
  <dcterms:created xsi:type="dcterms:W3CDTF">2019-02-01T08:27:03Z</dcterms:created>
  <dcterms:modified xsi:type="dcterms:W3CDTF">2019-08-28T05:59:30Z</dcterms:modified>
  <cp:category/>
  <cp:version/>
  <cp:contentType/>
  <cp:contentStatus/>
</cp:coreProperties>
</file>