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20115" windowHeight="7995" activeTab="0"/>
  </bookViews>
  <sheets>
    <sheet name="RO č. 7 26.6.2019" sheetId="7" r:id="rId1"/>
    <sheet name="schváleno" sheetId="8" r:id="rId2"/>
  </sheets>
  <definedNames/>
  <calcPr calcId="125725"/>
</workbook>
</file>

<file path=xl/sharedStrings.xml><?xml version="1.0" encoding="utf-8"?>
<sst xmlns="http://schemas.openxmlformats.org/spreadsheetml/2006/main" count="350" uniqueCount="131">
  <si>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</si>
  <si>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</si>
  <si>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</si>
  <si>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</si>
  <si>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</si>
  <si>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</si>
  <si>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</si>
  <si>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</si>
  <si>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</si>
  <si>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</si>
  <si>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</si>
  <si>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</si>
  <si>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</si>
  <si>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</si>
  <si>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</si>
  <si>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</si>
  <si>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</si>
  <si>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</si>
  <si>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</si>
  <si>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</si>
  <si>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</si>
  <si>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</si>
  <si>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</si>
  <si>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</si>
  <si>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</si>
  <si>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</si>
  <si>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</si>
  <si>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</si>
  <si>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</si>
  <si>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</si>
  <si>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</si>
  <si>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</si>
  <si>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</si>
  <si>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</si>
  <si>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</si>
  <si>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</si>
  <si>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D) Změny ve financování</t>
  </si>
  <si>
    <t>Financování saldo</t>
  </si>
  <si>
    <t>4.</t>
  </si>
  <si>
    <t>Příloha k us. č. RMO/xx/x/19</t>
  </si>
  <si>
    <t>0514</t>
  </si>
  <si>
    <t>5.</t>
  </si>
  <si>
    <t>6.</t>
  </si>
  <si>
    <t>NZ</t>
  </si>
  <si>
    <t>7.</t>
  </si>
  <si>
    <t>Otrokovice 26.6.2019</t>
  </si>
  <si>
    <t>0522</t>
  </si>
  <si>
    <t xml:space="preserve">OŠK RMO Dotace poskytnuté na kulturu </t>
  </si>
  <si>
    <t>0521</t>
  </si>
  <si>
    <t>0363</t>
  </si>
  <si>
    <t xml:space="preserve">OŠK Program na výkonnostní sport </t>
  </si>
  <si>
    <t>0730</t>
  </si>
  <si>
    <t>0759</t>
  </si>
  <si>
    <t>0732</t>
  </si>
  <si>
    <t>0731</t>
  </si>
  <si>
    <t>č. 7</t>
  </si>
  <si>
    <t xml:space="preserve">Rozpočtové opatření č. 7/2019 - změna schváleného rozpočtu roku 2019 - červen  (údaje v tis. Kč) </t>
  </si>
  <si>
    <t>0790</t>
  </si>
  <si>
    <t>Příjem neinv. dotace MPSV na projekt Letní přím. tábory EU - P</t>
  </si>
  <si>
    <t>0612</t>
  </si>
  <si>
    <t>104513013</t>
  </si>
  <si>
    <t>104113013</t>
  </si>
  <si>
    <t>DDM Sluníčko, transfer na realizaci projektu - V</t>
  </si>
  <si>
    <t>Příjem neinv. dotace MPSV na projekt Letní přím. tábory SR - P</t>
  </si>
  <si>
    <t>Výdaje na výkon OLH ve I.Q.2019 - 24.847 Kč</t>
  </si>
  <si>
    <t>Volba prezidenta ČR (leden 2018) - dorovnání dotace - P</t>
  </si>
  <si>
    <t>Volba do zastupitelstev obcí a do 1/3 senátu - P</t>
  </si>
  <si>
    <t>Rezerva na nespec. výdaje</t>
  </si>
  <si>
    <t>4217</t>
  </si>
  <si>
    <t xml:space="preserve">Volby do EP - fin. prostředky na služby bez ÚZ </t>
  </si>
  <si>
    <t>0603</t>
  </si>
  <si>
    <t>OB vrácení přeplatku platby za rok 2018 RMO/3/9/19</t>
  </si>
  <si>
    <t>0327</t>
  </si>
  <si>
    <t>1244</t>
  </si>
  <si>
    <t>0776</t>
  </si>
  <si>
    <t>0552</t>
  </si>
  <si>
    <t>Záštita ST/MST poskytnutí fin. darů dle us. č. RMO/17-19/9/19</t>
  </si>
  <si>
    <t>Fin.dar SDH Kvítkovice, Kácení máje 25.5.2019, RMO/17/9/19</t>
  </si>
  <si>
    <t>Fin.dar Čes.zah.svazu Radovánky, IČ 61716321, Den pro děti, RMO/18/9/19</t>
  </si>
  <si>
    <t>Fin.dar Kaboo Agency s.r.o., IČ 03625630, Stetson and Bourbon, 2.11.2019, RMO/19/9/19</t>
  </si>
  <si>
    <t>0803</t>
  </si>
  <si>
    <t>0516</t>
  </si>
  <si>
    <t>SOC Ost. záležitosti sociálních věcí - dotace na činnost ČČK Zlín</t>
  </si>
  <si>
    <t>0448</t>
  </si>
  <si>
    <t>SOC Dotace na humanitu - fin. dar Lince bezpečí, z.s.</t>
  </si>
  <si>
    <t>OŠK Pohoštění - zvýšení</t>
  </si>
  <si>
    <t>OŠK Nákup ost. sl. - snížení</t>
  </si>
  <si>
    <t>OŠK Ostatní nákup DNM - snížení</t>
  </si>
  <si>
    <t>2239</t>
  </si>
  <si>
    <t>6288</t>
  </si>
  <si>
    <t>OŠK LOS pohoštění snížení</t>
  </si>
  <si>
    <t>OŠK LOS cestovní snížení</t>
  </si>
  <si>
    <t>OŠK Cyklojízda pohoštění zvýšení</t>
  </si>
  <si>
    <t>8.</t>
  </si>
  <si>
    <t>Příjem daru od Teplárna Otrokovice s.r.o., 18.072 Kč, us. č. RMO/44/9/19</t>
  </si>
  <si>
    <t>Navýšení prostředků pro dotace na soc. služby</t>
  </si>
  <si>
    <t>Náhrada nákladů od MZ na činnost OLH za I.Q.2019 - 24.847 Kč</t>
  </si>
  <si>
    <t>8258</t>
  </si>
  <si>
    <t>OŠK OB Nákup ostatních sl. - zvýšení</t>
  </si>
  <si>
    <t>Příjem daru od Continental Barum s.r.o., 110.000 Kč, us. č. RMO/44/9/19</t>
  </si>
  <si>
    <t>0624</t>
  </si>
  <si>
    <t>9.</t>
  </si>
  <si>
    <t>TEHOS SAB nákup služeb - přesun na DHDM</t>
  </si>
  <si>
    <t>TEHOS SAB navýšení prostředků na DHDM</t>
  </si>
  <si>
    <t>OŠK Vydavatelská činnost, nákup služeb - přesun na Rally Zlín</t>
  </si>
  <si>
    <t>10.</t>
  </si>
  <si>
    <t>OŠK Transfery spolkům - snížení</t>
  </si>
  <si>
    <t>OŠK Nákup ostatních služeb - zvýšení</t>
  </si>
  <si>
    <t>0765</t>
  </si>
  <si>
    <t>9315</t>
  </si>
  <si>
    <t>ORM Využití prostor rad. rest. pro MP - zvýšení</t>
  </si>
  <si>
    <t>9319</t>
  </si>
  <si>
    <t xml:space="preserve">ORM Rozšíření hřbitova - zvýšení kapacity - přesun na rad. res. </t>
  </si>
  <si>
    <t>9306</t>
  </si>
  <si>
    <t>ORM Zlepšení energetických vlastností SENIORu B</t>
  </si>
  <si>
    <t>ORM Sklad materiálu SENIOR B</t>
  </si>
  <si>
    <r>
      <t xml:space="preserve">OŠK Neinv. dotace Rally Zlín, </t>
    </r>
    <r>
      <rPr>
        <sz val="10"/>
        <rFont val="Arial CE"/>
        <family val="2"/>
      </rPr>
      <t>ZMO/8/5/19</t>
    </r>
  </si>
  <si>
    <r>
      <t xml:space="preserve">FC Viktoria Otrokovice, spolek, IČ 46308792, </t>
    </r>
    <r>
      <rPr>
        <sz val="10"/>
        <rFont val="Arial CE"/>
        <family val="2"/>
      </rPr>
      <t>ZMO/7/5/19</t>
    </r>
  </si>
  <si>
    <r>
      <t xml:space="preserve">Florbalový klub PANTHERS OTROKOVICE, z.s., IČ 70289361, </t>
    </r>
    <r>
      <rPr>
        <sz val="10"/>
        <rFont val="Arial CE"/>
        <family val="2"/>
      </rPr>
      <t>ZMO/7/5/19</t>
    </r>
  </si>
  <si>
    <r>
      <t xml:space="preserve">SK Baťov 1930 z.s., IČ 22769285, </t>
    </r>
    <r>
      <rPr>
        <sz val="10"/>
        <rFont val="Arial CE"/>
        <family val="2"/>
      </rPr>
      <t>ZMO/7/5/19</t>
    </r>
  </si>
  <si>
    <r>
      <t xml:space="preserve">TJ Jiskra Otrokovice, z.s., IČ 18152805, </t>
    </r>
    <r>
      <rPr>
        <sz val="10"/>
        <rFont val="Arial CE"/>
        <family val="2"/>
      </rPr>
      <t>ZMO/7/5/19</t>
    </r>
  </si>
  <si>
    <t>SOC Fin. dar Linka bezpečí, z.s., IČ 61383198, ZMO/9/5/19</t>
  </si>
  <si>
    <t>SOC Neinv. dotace Obl. spol. ČČK Zlín, IČ 00426326, dle us. č. ZMO/6/5/19</t>
  </si>
  <si>
    <t>OŠK Fin. dar Gymnázium Otrokovice, 50. let Gymnázia ZMO/10/5/19</t>
  </si>
  <si>
    <t>11.</t>
  </si>
  <si>
    <t>0200</t>
  </si>
  <si>
    <t>0700</t>
  </si>
  <si>
    <t>OMP Nebytové prostory - navýšení prost. na el. energie</t>
  </si>
  <si>
    <t>OMP Bytový fond - městské byty - přesun na nebyt. prostory</t>
  </si>
  <si>
    <t>Příloha k us. č. RMO/33/10/19</t>
  </si>
  <si>
    <t>OŠK Fin. dar Gymnázium Otrokovice, 50. let festival gymnaz. souborů ZMO/10/5/19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</si>
</sst>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5" borderId="8" xfId="0" applyFont="1" applyFill="1" applyBorder="1"/>
    <xf numFmtId="4" fontId="1" fillId="5" borderId="6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5" borderId="5" xfId="0" applyFont="1" applyFill="1" applyBorder="1"/>
    <xf numFmtId="4" fontId="1" fillId="5" borderId="5" xfId="0" applyNumberFormat="1" applyFont="1" applyFill="1" applyBorder="1"/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4" fontId="1" fillId="0" borderId="6" xfId="0" applyNumberFormat="1" applyFont="1" applyFill="1" applyBorder="1"/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" fontId="3" fillId="5" borderId="6" xfId="0" applyNumberFormat="1" applyFont="1" applyFill="1" applyBorder="1" applyAlignment="1">
      <alignment horizontal="right"/>
    </xf>
    <xf numFmtId="4" fontId="1" fillId="5" borderId="6" xfId="0" applyNumberFormat="1" applyFont="1" applyFill="1" applyBorder="1"/>
    <xf numFmtId="0" fontId="4" fillId="0" borderId="6" xfId="0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3" fillId="0" borderId="5" xfId="0" applyNumberFormat="1" applyFont="1" applyFill="1" applyBorder="1"/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1" fillId="5" borderId="2" xfId="0" applyFont="1" applyFill="1" applyBorder="1"/>
    <xf numFmtId="2" fontId="3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3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25">
      <selection activeCell="P71" sqref="P71"/>
    </sheetView>
  </sheetViews>
  <sheetFormatPr defaultColWidth="9.140625" defaultRowHeight="15"/>
  <cols>
    <col min="1" max="1" width="4.57421875" style="4" customWidth="1"/>
    <col min="2" max="2" width="70.140625" style="4" customWidth="1"/>
    <col min="3" max="3" width="6.00390625" style="52" customWidth="1"/>
    <col min="4" max="4" width="10.00390625" style="52" bestFit="1" customWidth="1"/>
    <col min="5" max="7" width="6.7109375" style="4" customWidth="1"/>
    <col min="8" max="8" width="11.00390625" style="4" customWidth="1"/>
    <col min="9" max="9" width="10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56</v>
      </c>
      <c r="B1" s="2"/>
      <c r="C1" s="3"/>
      <c r="D1" s="3"/>
      <c r="H1" s="2" t="s">
        <v>39</v>
      </c>
      <c r="I1" s="2"/>
      <c r="J1" s="1"/>
    </row>
    <row r="2" spans="1:10" s="2" customFormat="1" ht="15">
      <c r="A2" s="5" t="s">
        <v>0</v>
      </c>
      <c r="B2" s="119" t="s">
        <v>1</v>
      </c>
      <c r="C2" s="5"/>
      <c r="D2" s="5" t="s">
        <v>2</v>
      </c>
      <c r="E2" s="119" t="s">
        <v>3</v>
      </c>
      <c r="F2" s="119" t="s">
        <v>4</v>
      </c>
      <c r="G2" s="119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0"/>
      <c r="C3" s="6"/>
      <c r="D3" s="6" t="s">
        <v>10</v>
      </c>
      <c r="E3" s="120"/>
      <c r="F3" s="120"/>
      <c r="G3" s="120"/>
      <c r="H3" s="6" t="s">
        <v>11</v>
      </c>
      <c r="I3" s="6" t="s">
        <v>55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18" t="s">
        <v>13</v>
      </c>
      <c r="B5" s="90" t="s">
        <v>58</v>
      </c>
      <c r="C5" s="65" t="s">
        <v>43</v>
      </c>
      <c r="D5" s="67" t="s">
        <v>60</v>
      </c>
      <c r="E5" s="66"/>
      <c r="F5" s="66">
        <v>4116</v>
      </c>
      <c r="G5" s="67" t="s">
        <v>59</v>
      </c>
      <c r="H5" s="92">
        <v>0</v>
      </c>
      <c r="I5" s="93">
        <v>401.48</v>
      </c>
      <c r="J5" s="91">
        <f aca="true" t="shared" si="0" ref="J5:J18">H5+I5</f>
        <v>401.48</v>
      </c>
    </row>
    <row r="6" spans="1:10" ht="15">
      <c r="A6" s="118"/>
      <c r="B6" s="90" t="s">
        <v>63</v>
      </c>
      <c r="C6" s="65" t="s">
        <v>43</v>
      </c>
      <c r="D6" s="67" t="s">
        <v>61</v>
      </c>
      <c r="E6" s="66"/>
      <c r="F6" s="66">
        <v>4116</v>
      </c>
      <c r="G6" s="67" t="s">
        <v>59</v>
      </c>
      <c r="H6" s="92">
        <v>0</v>
      </c>
      <c r="I6" s="93">
        <v>70.85</v>
      </c>
      <c r="J6" s="91">
        <f t="shared" si="0"/>
        <v>70.85</v>
      </c>
    </row>
    <row r="7" spans="1:10" ht="15">
      <c r="A7" s="118"/>
      <c r="B7" s="90" t="s">
        <v>62</v>
      </c>
      <c r="C7" s="65" t="s">
        <v>43</v>
      </c>
      <c r="D7" s="67" t="s">
        <v>60</v>
      </c>
      <c r="E7" s="66">
        <v>3421</v>
      </c>
      <c r="F7" s="66">
        <v>5336</v>
      </c>
      <c r="G7" s="67" t="s">
        <v>59</v>
      </c>
      <c r="H7" s="92">
        <v>0</v>
      </c>
      <c r="I7" s="93">
        <v>401.48</v>
      </c>
      <c r="J7" s="91">
        <f t="shared" si="0"/>
        <v>401.48</v>
      </c>
    </row>
    <row r="8" spans="1:10" ht="15">
      <c r="A8" s="118"/>
      <c r="B8" s="90" t="s">
        <v>62</v>
      </c>
      <c r="C8" s="65" t="s">
        <v>43</v>
      </c>
      <c r="D8" s="67" t="s">
        <v>61</v>
      </c>
      <c r="E8" s="66">
        <v>3421</v>
      </c>
      <c r="F8" s="66">
        <v>5336</v>
      </c>
      <c r="G8" s="67" t="s">
        <v>59</v>
      </c>
      <c r="H8" s="92">
        <v>0</v>
      </c>
      <c r="I8" s="93">
        <v>70.85</v>
      </c>
      <c r="J8" s="91">
        <f t="shared" si="0"/>
        <v>70.85</v>
      </c>
    </row>
    <row r="9" spans="1:10" ht="15">
      <c r="A9" s="118" t="s">
        <v>14</v>
      </c>
      <c r="B9" s="69" t="s">
        <v>96</v>
      </c>
      <c r="C9" s="65" t="s">
        <v>43</v>
      </c>
      <c r="D9" s="67"/>
      <c r="E9" s="66">
        <v>1036</v>
      </c>
      <c r="F9" s="66">
        <v>5811</v>
      </c>
      <c r="G9" s="67"/>
      <c r="H9" s="92">
        <v>0</v>
      </c>
      <c r="I9" s="93">
        <v>-24.85</v>
      </c>
      <c r="J9" s="91">
        <f>H9+I9</f>
        <v>-24.85</v>
      </c>
    </row>
    <row r="10" spans="1:10" ht="15">
      <c r="A10" s="118"/>
      <c r="B10" s="69" t="s">
        <v>64</v>
      </c>
      <c r="C10" s="65" t="s">
        <v>43</v>
      </c>
      <c r="D10" s="67"/>
      <c r="E10" s="66">
        <v>1036</v>
      </c>
      <c r="F10" s="66">
        <v>5811</v>
      </c>
      <c r="G10" s="67"/>
      <c r="H10" s="92">
        <v>0</v>
      </c>
      <c r="I10" s="93">
        <v>24.85</v>
      </c>
      <c r="J10" s="91">
        <f>H10+I10</f>
        <v>24.85</v>
      </c>
    </row>
    <row r="11" spans="1:10" ht="15">
      <c r="A11" s="115" t="s">
        <v>15</v>
      </c>
      <c r="B11" s="90" t="s">
        <v>65</v>
      </c>
      <c r="C11" s="65" t="s">
        <v>43</v>
      </c>
      <c r="D11" s="66"/>
      <c r="E11" s="66">
        <v>6402</v>
      </c>
      <c r="F11" s="96">
        <v>2222</v>
      </c>
      <c r="G11" s="67"/>
      <c r="H11" s="92">
        <v>0</v>
      </c>
      <c r="I11" s="93">
        <v>102.22</v>
      </c>
      <c r="J11" s="91">
        <f t="shared" si="0"/>
        <v>102.22</v>
      </c>
    </row>
    <row r="12" spans="1:10" ht="15">
      <c r="A12" s="116"/>
      <c r="B12" s="90" t="s">
        <v>66</v>
      </c>
      <c r="C12" s="65" t="s">
        <v>43</v>
      </c>
      <c r="D12" s="67"/>
      <c r="E12" s="66">
        <v>6402</v>
      </c>
      <c r="F12" s="66">
        <v>2222</v>
      </c>
      <c r="G12" s="67"/>
      <c r="H12" s="92">
        <v>0</v>
      </c>
      <c r="I12" s="93">
        <v>117.08</v>
      </c>
      <c r="J12" s="91">
        <f t="shared" si="0"/>
        <v>117.08</v>
      </c>
    </row>
    <row r="13" spans="1:10" ht="15">
      <c r="A13" s="116"/>
      <c r="B13" s="68" t="s">
        <v>67</v>
      </c>
      <c r="C13" s="13"/>
      <c r="D13" s="14"/>
      <c r="E13" s="81">
        <v>3639</v>
      </c>
      <c r="F13" s="81">
        <v>6121</v>
      </c>
      <c r="G13" s="82" t="s">
        <v>97</v>
      </c>
      <c r="H13" s="21">
        <v>191.22</v>
      </c>
      <c r="I13" s="20">
        <f>229.3+146</f>
        <v>375.3</v>
      </c>
      <c r="J13" s="17">
        <f t="shared" si="0"/>
        <v>566.52</v>
      </c>
    </row>
    <row r="14" spans="1:10" ht="15">
      <c r="A14" s="116"/>
      <c r="B14" s="12" t="s">
        <v>69</v>
      </c>
      <c r="C14" s="13"/>
      <c r="D14" s="14"/>
      <c r="E14" s="11">
        <v>6117</v>
      </c>
      <c r="F14" s="81">
        <v>5169</v>
      </c>
      <c r="G14" s="82" t="s">
        <v>68</v>
      </c>
      <c r="H14" s="15">
        <v>10</v>
      </c>
      <c r="I14" s="20">
        <v>-10</v>
      </c>
      <c r="J14" s="97">
        <f t="shared" si="0"/>
        <v>0</v>
      </c>
    </row>
    <row r="15" spans="1:10" ht="15">
      <c r="A15" s="117"/>
      <c r="B15" s="90" t="s">
        <v>71</v>
      </c>
      <c r="C15" s="65" t="s">
        <v>43</v>
      </c>
      <c r="D15" s="67"/>
      <c r="E15" s="101">
        <v>3392</v>
      </c>
      <c r="F15" s="101">
        <v>2229</v>
      </c>
      <c r="G15" s="102" t="s">
        <v>70</v>
      </c>
      <c r="H15" s="70">
        <v>0</v>
      </c>
      <c r="I15" s="103">
        <v>146</v>
      </c>
      <c r="J15" s="104">
        <f t="shared" si="0"/>
        <v>146</v>
      </c>
    </row>
    <row r="16" spans="1:10" ht="15">
      <c r="A16" s="118" t="s">
        <v>38</v>
      </c>
      <c r="B16" s="90" t="s">
        <v>99</v>
      </c>
      <c r="C16" s="65" t="s">
        <v>43</v>
      </c>
      <c r="D16" s="67"/>
      <c r="E16" s="101">
        <v>4350</v>
      </c>
      <c r="F16" s="101">
        <v>2321</v>
      </c>
      <c r="G16" s="102" t="s">
        <v>81</v>
      </c>
      <c r="H16" s="70">
        <v>0</v>
      </c>
      <c r="I16" s="103">
        <v>110</v>
      </c>
      <c r="J16" s="104">
        <f t="shared" si="0"/>
        <v>110</v>
      </c>
    </row>
    <row r="17" spans="1:10" ht="15">
      <c r="A17" s="118"/>
      <c r="B17" s="90" t="s">
        <v>94</v>
      </c>
      <c r="C17" s="65" t="s">
        <v>43</v>
      </c>
      <c r="D17" s="67"/>
      <c r="E17" s="101">
        <v>4350</v>
      </c>
      <c r="F17" s="101">
        <v>2321</v>
      </c>
      <c r="G17" s="102" t="s">
        <v>81</v>
      </c>
      <c r="H17" s="70">
        <v>0</v>
      </c>
      <c r="I17" s="103">
        <v>18.01</v>
      </c>
      <c r="J17" s="104">
        <f t="shared" si="0"/>
        <v>18.01</v>
      </c>
    </row>
    <row r="18" spans="1:10" s="25" customFormat="1" ht="15">
      <c r="A18" s="118"/>
      <c r="B18" s="12" t="s">
        <v>95</v>
      </c>
      <c r="C18" s="13"/>
      <c r="D18" s="14"/>
      <c r="E18" s="81">
        <v>4357</v>
      </c>
      <c r="F18" s="81">
        <v>5222</v>
      </c>
      <c r="G18" s="82" t="s">
        <v>81</v>
      </c>
      <c r="H18" s="15">
        <v>3531</v>
      </c>
      <c r="I18" s="20">
        <v>128.01</v>
      </c>
      <c r="J18" s="97">
        <f t="shared" si="0"/>
        <v>3659.01</v>
      </c>
    </row>
    <row r="19" spans="1:10" s="25" customFormat="1" ht="15">
      <c r="A19" s="22"/>
      <c r="B19" s="23"/>
      <c r="C19" s="24"/>
      <c r="D19" s="24"/>
      <c r="E19" s="121" t="s">
        <v>16</v>
      </c>
      <c r="F19" s="121"/>
      <c r="G19" s="121"/>
      <c r="H19" s="20">
        <f>H5+H6+H11+H12+H15+H16+H17</f>
        <v>0</v>
      </c>
      <c r="I19" s="20">
        <f aca="true" t="shared" si="1" ref="I19:J19">I5+I6+I11+I12+I15+I16+I17</f>
        <v>965.6400000000001</v>
      </c>
      <c r="J19" s="20">
        <f t="shared" si="1"/>
        <v>965.6400000000001</v>
      </c>
    </row>
    <row r="20" spans="1:10" s="25" customFormat="1" ht="15">
      <c r="A20" s="22"/>
      <c r="B20" s="26" t="s">
        <v>35</v>
      </c>
      <c r="C20" s="24"/>
      <c r="D20" s="24"/>
      <c r="E20" s="122" t="s">
        <v>17</v>
      </c>
      <c r="F20" s="122"/>
      <c r="G20" s="122"/>
      <c r="H20" s="20">
        <f>H7+H8+H14+H18</f>
        <v>3541</v>
      </c>
      <c r="I20" s="20">
        <f aca="true" t="shared" si="2" ref="I20:J20">I7+I8+I14+I18</f>
        <v>590.34</v>
      </c>
      <c r="J20" s="20">
        <f t="shared" si="2"/>
        <v>4131.34</v>
      </c>
    </row>
    <row r="21" spans="1:10" ht="15">
      <c r="A21" s="22"/>
      <c r="B21" s="27"/>
      <c r="C21" s="24"/>
      <c r="D21" s="24"/>
      <c r="E21" s="123" t="s">
        <v>18</v>
      </c>
      <c r="F21" s="123"/>
      <c r="G21" s="123"/>
      <c r="H21" s="64">
        <f>H13</f>
        <v>191.22</v>
      </c>
      <c r="I21" s="64">
        <f aca="true" t="shared" si="3" ref="I21:J21">I13</f>
        <v>375.3</v>
      </c>
      <c r="J21" s="64">
        <f t="shared" si="3"/>
        <v>566.52</v>
      </c>
    </row>
    <row r="22" spans="1:10" ht="15">
      <c r="A22" s="29"/>
      <c r="B22" s="30"/>
      <c r="C22" s="31"/>
      <c r="D22" s="31"/>
      <c r="E22" s="123" t="s">
        <v>19</v>
      </c>
      <c r="F22" s="123"/>
      <c r="G22" s="123"/>
      <c r="H22" s="32">
        <f>H19-H20-H21</f>
        <v>-3732.22</v>
      </c>
      <c r="I22" s="32">
        <f aca="true" t="shared" si="4" ref="I22:J22">I19-I20-I21</f>
        <v>0</v>
      </c>
      <c r="J22" s="32">
        <f t="shared" si="4"/>
        <v>-3732.22</v>
      </c>
    </row>
    <row r="23" spans="1:11" ht="15">
      <c r="A23" s="33" t="s">
        <v>20</v>
      </c>
      <c r="B23" s="34"/>
      <c r="C23" s="35"/>
      <c r="D23" s="35"/>
      <c r="E23" s="36"/>
      <c r="F23" s="34"/>
      <c r="G23" s="34"/>
      <c r="H23" s="37"/>
      <c r="I23" s="37"/>
      <c r="J23" s="83"/>
      <c r="K23" s="34"/>
    </row>
    <row r="24" spans="1:10" ht="15">
      <c r="A24" s="118" t="s">
        <v>13</v>
      </c>
      <c r="B24" s="68" t="s">
        <v>47</v>
      </c>
      <c r="C24" s="13"/>
      <c r="D24" s="14"/>
      <c r="E24" s="11">
        <v>3399</v>
      </c>
      <c r="F24" s="11">
        <v>5222</v>
      </c>
      <c r="G24" s="14" t="s">
        <v>46</v>
      </c>
      <c r="H24" s="21">
        <v>155</v>
      </c>
      <c r="I24" s="16">
        <v>-30</v>
      </c>
      <c r="J24" s="15">
        <f aca="true" t="shared" si="5" ref="J24:J52">H24+I24</f>
        <v>125</v>
      </c>
    </row>
    <row r="25" spans="1:10" ht="15">
      <c r="A25" s="118"/>
      <c r="B25" s="69" t="s">
        <v>123</v>
      </c>
      <c r="C25" s="65" t="s">
        <v>43</v>
      </c>
      <c r="D25" s="67"/>
      <c r="E25" s="66">
        <v>3121</v>
      </c>
      <c r="F25" s="66">
        <v>5339</v>
      </c>
      <c r="G25" s="67" t="s">
        <v>49</v>
      </c>
      <c r="H25" s="70">
        <v>0</v>
      </c>
      <c r="I25" s="80">
        <v>30</v>
      </c>
      <c r="J25" s="70">
        <f t="shared" si="5"/>
        <v>30</v>
      </c>
    </row>
    <row r="26" spans="1:10" ht="15">
      <c r="A26" s="118" t="s">
        <v>14</v>
      </c>
      <c r="B26" s="68" t="s">
        <v>86</v>
      </c>
      <c r="C26" s="13"/>
      <c r="D26" s="14"/>
      <c r="E26" s="11">
        <v>3319</v>
      </c>
      <c r="F26" s="11">
        <v>5169</v>
      </c>
      <c r="G26" s="14"/>
      <c r="H26" s="15">
        <v>115</v>
      </c>
      <c r="I26" s="71">
        <v>-15</v>
      </c>
      <c r="J26" s="15">
        <f t="shared" si="5"/>
        <v>100</v>
      </c>
    </row>
    <row r="27" spans="1:10" ht="15">
      <c r="A27" s="118"/>
      <c r="B27" s="69" t="s">
        <v>85</v>
      </c>
      <c r="C27" s="65" t="s">
        <v>43</v>
      </c>
      <c r="D27" s="67"/>
      <c r="E27" s="66">
        <v>3319</v>
      </c>
      <c r="F27" s="66">
        <v>5175</v>
      </c>
      <c r="G27" s="67"/>
      <c r="H27" s="70">
        <v>0</v>
      </c>
      <c r="I27" s="80">
        <v>15</v>
      </c>
      <c r="J27" s="70">
        <f t="shared" si="5"/>
        <v>15</v>
      </c>
    </row>
    <row r="28" spans="1:10" ht="15">
      <c r="A28" s="100" t="s">
        <v>15</v>
      </c>
      <c r="B28" s="68" t="s">
        <v>98</v>
      </c>
      <c r="C28" s="13"/>
      <c r="D28" s="14"/>
      <c r="E28" s="11">
        <v>3349</v>
      </c>
      <c r="F28" s="11">
        <v>5169</v>
      </c>
      <c r="G28" s="14" t="s">
        <v>70</v>
      </c>
      <c r="H28" s="15">
        <v>1101.1</v>
      </c>
      <c r="I28" s="71">
        <v>3.8</v>
      </c>
      <c r="J28" s="15">
        <f>H28+I28</f>
        <v>1104.8999999999999</v>
      </c>
    </row>
    <row r="29" spans="1:10" ht="15">
      <c r="A29" s="118" t="s">
        <v>38</v>
      </c>
      <c r="B29" s="18" t="s">
        <v>91</v>
      </c>
      <c r="C29" s="18"/>
      <c r="D29" s="18"/>
      <c r="E29" s="19">
        <v>3399</v>
      </c>
      <c r="F29" s="19">
        <v>5173</v>
      </c>
      <c r="G29" s="19">
        <v>2239</v>
      </c>
      <c r="H29" s="15">
        <v>35</v>
      </c>
      <c r="I29" s="20">
        <v>-12</v>
      </c>
      <c r="J29" s="15">
        <f aca="true" t="shared" si="6" ref="J29:J31">H29+I29</f>
        <v>23</v>
      </c>
    </row>
    <row r="30" spans="1:10" ht="15">
      <c r="A30" s="118"/>
      <c r="B30" s="12" t="s">
        <v>90</v>
      </c>
      <c r="C30" s="13"/>
      <c r="D30" s="14"/>
      <c r="E30" s="11">
        <v>3399</v>
      </c>
      <c r="F30" s="11">
        <v>5175</v>
      </c>
      <c r="G30" s="14" t="s">
        <v>88</v>
      </c>
      <c r="H30" s="15">
        <v>70</v>
      </c>
      <c r="I30" s="20">
        <v>-10</v>
      </c>
      <c r="J30" s="15">
        <f t="shared" si="6"/>
        <v>60</v>
      </c>
    </row>
    <row r="31" spans="1:10" ht="15">
      <c r="A31" s="118"/>
      <c r="B31" s="12" t="s">
        <v>92</v>
      </c>
      <c r="C31" s="13"/>
      <c r="D31" s="14"/>
      <c r="E31" s="11">
        <v>3419</v>
      </c>
      <c r="F31" s="11">
        <v>5175</v>
      </c>
      <c r="G31" s="14" t="s">
        <v>89</v>
      </c>
      <c r="H31" s="15">
        <v>6</v>
      </c>
      <c r="I31" s="20">
        <v>22</v>
      </c>
      <c r="J31" s="15">
        <f t="shared" si="6"/>
        <v>28</v>
      </c>
    </row>
    <row r="32" spans="1:10" ht="15">
      <c r="A32" s="118" t="s">
        <v>41</v>
      </c>
      <c r="B32" s="4" t="s">
        <v>104</v>
      </c>
      <c r="C32" s="13"/>
      <c r="D32" s="14"/>
      <c r="E32" s="11">
        <v>3316</v>
      </c>
      <c r="F32" s="11">
        <v>5169</v>
      </c>
      <c r="G32" s="14"/>
      <c r="H32" s="21">
        <v>405</v>
      </c>
      <c r="I32" s="71">
        <v>-50</v>
      </c>
      <c r="J32" s="15">
        <f>H32+I32</f>
        <v>355</v>
      </c>
    </row>
    <row r="33" spans="1:10" ht="15">
      <c r="A33" s="118"/>
      <c r="B33" s="95" t="s">
        <v>116</v>
      </c>
      <c r="C33" s="18"/>
      <c r="D33" s="18"/>
      <c r="E33" s="19">
        <v>3419</v>
      </c>
      <c r="F33" s="19">
        <v>5213</v>
      </c>
      <c r="G33" s="14" t="s">
        <v>57</v>
      </c>
      <c r="H33" s="21">
        <v>100</v>
      </c>
      <c r="I33" s="71">
        <v>50</v>
      </c>
      <c r="J33" s="15">
        <f>H33+I33</f>
        <v>150</v>
      </c>
    </row>
    <row r="34" spans="1:10" ht="15">
      <c r="A34" s="115" t="s">
        <v>42</v>
      </c>
      <c r="B34" s="105" t="s">
        <v>106</v>
      </c>
      <c r="C34" s="106"/>
      <c r="D34" s="106"/>
      <c r="E34" s="107">
        <v>3399</v>
      </c>
      <c r="F34" s="107">
        <v>5222</v>
      </c>
      <c r="G34" s="82" t="s">
        <v>46</v>
      </c>
      <c r="H34" s="15">
        <v>170</v>
      </c>
      <c r="I34" s="88">
        <v>-70</v>
      </c>
      <c r="J34" s="15">
        <f>H34+I34</f>
        <v>100</v>
      </c>
    </row>
    <row r="35" spans="1:10" ht="15">
      <c r="A35" s="117"/>
      <c r="B35" s="110" t="s">
        <v>107</v>
      </c>
      <c r="C35" s="113" t="s">
        <v>43</v>
      </c>
      <c r="D35" s="111"/>
      <c r="E35" s="101">
        <v>5512</v>
      </c>
      <c r="F35" s="101">
        <v>5169</v>
      </c>
      <c r="G35" s="102" t="s">
        <v>108</v>
      </c>
      <c r="H35" s="70">
        <v>0</v>
      </c>
      <c r="I35" s="112">
        <v>70</v>
      </c>
      <c r="J35" s="70">
        <f>H35+I35</f>
        <v>70</v>
      </c>
    </row>
    <row r="36" spans="1:10" ht="15">
      <c r="A36" s="118" t="s">
        <v>44</v>
      </c>
      <c r="B36" s="86" t="s">
        <v>50</v>
      </c>
      <c r="C36" s="87"/>
      <c r="D36" s="82"/>
      <c r="E36" s="81">
        <v>3419</v>
      </c>
      <c r="F36" s="81">
        <v>5222</v>
      </c>
      <c r="G36" s="82" t="s">
        <v>40</v>
      </c>
      <c r="H36" s="15">
        <v>974.8</v>
      </c>
      <c r="I36" s="88">
        <v>-974.6</v>
      </c>
      <c r="J36" s="15">
        <f t="shared" si="5"/>
        <v>0.1999999999999318</v>
      </c>
    </row>
    <row r="37" spans="1:10" ht="15">
      <c r="A37" s="118"/>
      <c r="B37" s="109" t="s">
        <v>117</v>
      </c>
      <c r="C37" s="65" t="s">
        <v>43</v>
      </c>
      <c r="D37" s="67"/>
      <c r="E37" s="66">
        <v>3419</v>
      </c>
      <c r="F37" s="66">
        <v>5222</v>
      </c>
      <c r="G37" s="67" t="s">
        <v>54</v>
      </c>
      <c r="H37" s="92">
        <v>0</v>
      </c>
      <c r="I37" s="80">
        <v>146.8</v>
      </c>
      <c r="J37" s="70">
        <f t="shared" si="5"/>
        <v>146.8</v>
      </c>
    </row>
    <row r="38" spans="1:10" ht="15">
      <c r="A38" s="118"/>
      <c r="B38" s="109" t="s">
        <v>118</v>
      </c>
      <c r="C38" s="65" t="s">
        <v>43</v>
      </c>
      <c r="D38" s="67"/>
      <c r="E38" s="66">
        <v>3419</v>
      </c>
      <c r="F38" s="66">
        <v>5222</v>
      </c>
      <c r="G38" s="67" t="s">
        <v>53</v>
      </c>
      <c r="H38" s="92">
        <v>0</v>
      </c>
      <c r="I38" s="80">
        <v>259.6</v>
      </c>
      <c r="J38" s="70">
        <f t="shared" si="5"/>
        <v>259.6</v>
      </c>
    </row>
    <row r="39" spans="1:10" ht="15">
      <c r="A39" s="118"/>
      <c r="B39" s="109" t="s">
        <v>119</v>
      </c>
      <c r="C39" s="65" t="s">
        <v>43</v>
      </c>
      <c r="D39" s="67"/>
      <c r="E39" s="66">
        <v>3419</v>
      </c>
      <c r="F39" s="66">
        <v>5222</v>
      </c>
      <c r="G39" s="67" t="s">
        <v>52</v>
      </c>
      <c r="H39" s="92">
        <v>0</v>
      </c>
      <c r="I39" s="80">
        <v>117.2</v>
      </c>
      <c r="J39" s="70">
        <f t="shared" si="5"/>
        <v>117.2</v>
      </c>
    </row>
    <row r="40" spans="1:10" ht="15">
      <c r="A40" s="118"/>
      <c r="B40" s="109" t="s">
        <v>120</v>
      </c>
      <c r="C40" s="65" t="s">
        <v>43</v>
      </c>
      <c r="D40" s="67"/>
      <c r="E40" s="66">
        <v>3419</v>
      </c>
      <c r="F40" s="66">
        <v>5222</v>
      </c>
      <c r="G40" s="67" t="s">
        <v>51</v>
      </c>
      <c r="H40" s="92">
        <v>0</v>
      </c>
      <c r="I40" s="80">
        <v>451</v>
      </c>
      <c r="J40" s="70">
        <f t="shared" si="5"/>
        <v>451</v>
      </c>
    </row>
    <row r="41" spans="1:10" ht="15">
      <c r="A41" s="118" t="s">
        <v>93</v>
      </c>
      <c r="B41" s="18" t="s">
        <v>76</v>
      </c>
      <c r="C41" s="13"/>
      <c r="D41" s="14"/>
      <c r="E41" s="11">
        <v>6112</v>
      </c>
      <c r="F41" s="11">
        <v>5901</v>
      </c>
      <c r="G41" s="14" t="s">
        <v>73</v>
      </c>
      <c r="H41" s="21">
        <v>72.5</v>
      </c>
      <c r="I41" s="71">
        <v>-27</v>
      </c>
      <c r="J41" s="15">
        <f aca="true" t="shared" si="7" ref="J41">H41+I41</f>
        <v>45.5</v>
      </c>
    </row>
    <row r="42" spans="1:10" ht="15">
      <c r="A42" s="118"/>
      <c r="B42" s="90" t="s">
        <v>77</v>
      </c>
      <c r="C42" s="65" t="s">
        <v>43</v>
      </c>
      <c r="D42" s="90"/>
      <c r="E42" s="66">
        <v>5512</v>
      </c>
      <c r="F42" s="66">
        <v>5222</v>
      </c>
      <c r="G42" s="67" t="s">
        <v>72</v>
      </c>
      <c r="H42" s="92">
        <v>0</v>
      </c>
      <c r="I42" s="80">
        <v>10</v>
      </c>
      <c r="J42" s="92">
        <f>H42+I42</f>
        <v>10</v>
      </c>
    </row>
    <row r="43" spans="1:10" ht="15">
      <c r="A43" s="118"/>
      <c r="B43" s="90" t="s">
        <v>78</v>
      </c>
      <c r="C43" s="65" t="s">
        <v>43</v>
      </c>
      <c r="D43" s="90"/>
      <c r="E43" s="66">
        <v>3421</v>
      </c>
      <c r="F43" s="66">
        <v>5222</v>
      </c>
      <c r="G43" s="67" t="s">
        <v>74</v>
      </c>
      <c r="H43" s="92">
        <v>0</v>
      </c>
      <c r="I43" s="80">
        <v>10</v>
      </c>
      <c r="J43" s="92">
        <f>H43+I43</f>
        <v>10</v>
      </c>
    </row>
    <row r="44" spans="1:10" ht="15">
      <c r="A44" s="118"/>
      <c r="B44" s="90" t="s">
        <v>79</v>
      </c>
      <c r="C44" s="65" t="s">
        <v>43</v>
      </c>
      <c r="D44" s="90"/>
      <c r="E44" s="66">
        <v>3312</v>
      </c>
      <c r="F44" s="66">
        <v>5213</v>
      </c>
      <c r="G44" s="67" t="s">
        <v>80</v>
      </c>
      <c r="H44" s="92">
        <v>0</v>
      </c>
      <c r="I44" s="80">
        <v>7</v>
      </c>
      <c r="J44" s="92">
        <f>H44+I44</f>
        <v>7</v>
      </c>
    </row>
    <row r="45" spans="1:10" ht="15">
      <c r="A45" s="118" t="s">
        <v>101</v>
      </c>
      <c r="B45" s="98" t="s">
        <v>84</v>
      </c>
      <c r="C45" s="87"/>
      <c r="D45" s="82"/>
      <c r="E45" s="81">
        <v>4343</v>
      </c>
      <c r="F45" s="81">
        <v>5222</v>
      </c>
      <c r="G45" s="82" t="s">
        <v>48</v>
      </c>
      <c r="H45" s="99">
        <v>143</v>
      </c>
      <c r="I45" s="88">
        <v>-3</v>
      </c>
      <c r="J45" s="15">
        <f t="shared" si="5"/>
        <v>140</v>
      </c>
    </row>
    <row r="46" spans="1:10" ht="15">
      <c r="A46" s="118"/>
      <c r="B46" s="69" t="s">
        <v>121</v>
      </c>
      <c r="C46" s="65" t="s">
        <v>43</v>
      </c>
      <c r="D46" s="67"/>
      <c r="E46" s="66">
        <v>4379</v>
      </c>
      <c r="F46" s="66">
        <v>5222</v>
      </c>
      <c r="G46" s="67" t="s">
        <v>75</v>
      </c>
      <c r="H46" s="70">
        <v>0</v>
      </c>
      <c r="I46" s="80">
        <v>3</v>
      </c>
      <c r="J46" s="70">
        <f t="shared" si="5"/>
        <v>3</v>
      </c>
    </row>
    <row r="47" spans="1:10" ht="15">
      <c r="A47" s="118"/>
      <c r="B47" s="68" t="s">
        <v>82</v>
      </c>
      <c r="C47" s="13"/>
      <c r="D47" s="14"/>
      <c r="E47" s="11">
        <v>4399</v>
      </c>
      <c r="F47" s="11">
        <v>5222</v>
      </c>
      <c r="G47" s="14" t="s">
        <v>81</v>
      </c>
      <c r="H47" s="15">
        <v>150</v>
      </c>
      <c r="I47" s="71">
        <v>-70</v>
      </c>
      <c r="J47" s="15">
        <f t="shared" si="5"/>
        <v>80</v>
      </c>
    </row>
    <row r="48" spans="1:10" ht="15">
      <c r="A48" s="118"/>
      <c r="B48" s="69" t="s">
        <v>122</v>
      </c>
      <c r="C48" s="65" t="s">
        <v>43</v>
      </c>
      <c r="D48" s="67"/>
      <c r="E48" s="66">
        <v>4359</v>
      </c>
      <c r="F48" s="66">
        <v>5222</v>
      </c>
      <c r="G48" s="67" t="s">
        <v>83</v>
      </c>
      <c r="H48" s="70">
        <v>0</v>
      </c>
      <c r="I48" s="80">
        <v>70</v>
      </c>
      <c r="J48" s="70">
        <f t="shared" si="5"/>
        <v>70</v>
      </c>
    </row>
    <row r="49" spans="1:10" ht="15">
      <c r="A49" s="118" t="s">
        <v>105</v>
      </c>
      <c r="B49" s="68" t="s">
        <v>102</v>
      </c>
      <c r="C49" s="13"/>
      <c r="D49" s="14"/>
      <c r="E49" s="11">
        <v>3412</v>
      </c>
      <c r="F49" s="11">
        <v>5169</v>
      </c>
      <c r="G49" s="14" t="s">
        <v>100</v>
      </c>
      <c r="H49" s="15">
        <v>2844</v>
      </c>
      <c r="I49" s="71">
        <v>-5</v>
      </c>
      <c r="J49" s="15">
        <f t="shared" si="5"/>
        <v>2839</v>
      </c>
    </row>
    <row r="50" spans="1:10" ht="15">
      <c r="A50" s="118"/>
      <c r="B50" s="68" t="s">
        <v>103</v>
      </c>
      <c r="C50" s="13"/>
      <c r="D50" s="14"/>
      <c r="E50" s="11">
        <v>3412</v>
      </c>
      <c r="F50" s="11">
        <v>5137</v>
      </c>
      <c r="G50" s="14" t="s">
        <v>100</v>
      </c>
      <c r="H50" s="15">
        <v>30</v>
      </c>
      <c r="I50" s="71">
        <v>5</v>
      </c>
      <c r="J50" s="15">
        <f t="shared" si="5"/>
        <v>35</v>
      </c>
    </row>
    <row r="51" spans="1:10" ht="15">
      <c r="A51" s="115" t="s">
        <v>124</v>
      </c>
      <c r="B51" s="12" t="s">
        <v>128</v>
      </c>
      <c r="C51" s="13"/>
      <c r="D51" s="14"/>
      <c r="E51" s="11">
        <v>3612</v>
      </c>
      <c r="F51" s="11">
        <v>5169</v>
      </c>
      <c r="G51" s="14" t="s">
        <v>125</v>
      </c>
      <c r="H51" s="21">
        <v>620</v>
      </c>
      <c r="I51" s="71">
        <v>-25</v>
      </c>
      <c r="J51" s="21">
        <f t="shared" si="5"/>
        <v>595</v>
      </c>
    </row>
    <row r="52" spans="1:10" ht="15">
      <c r="A52" s="117"/>
      <c r="B52" s="12" t="s">
        <v>127</v>
      </c>
      <c r="C52" s="13"/>
      <c r="D52" s="14"/>
      <c r="E52" s="11">
        <v>3613</v>
      </c>
      <c r="F52" s="11">
        <v>5154</v>
      </c>
      <c r="G52" s="14" t="s">
        <v>126</v>
      </c>
      <c r="H52" s="21">
        <v>0</v>
      </c>
      <c r="I52" s="71">
        <v>25</v>
      </c>
      <c r="J52" s="21">
        <f t="shared" si="5"/>
        <v>25</v>
      </c>
    </row>
    <row r="53" spans="1:10" ht="12.95" customHeight="1">
      <c r="A53" s="34"/>
      <c r="B53" s="42"/>
      <c r="C53" s="62"/>
      <c r="D53" s="62"/>
      <c r="E53" s="124" t="s">
        <v>21</v>
      </c>
      <c r="F53" s="125"/>
      <c r="G53" s="126"/>
      <c r="H53" s="63">
        <f>SUM(H24:H52)</f>
        <v>6991.4</v>
      </c>
      <c r="I53" s="63">
        <f>SUM(I24:I52)</f>
        <v>3.8000000000000114</v>
      </c>
      <c r="J53" s="63">
        <f>SUM(J24:J52)</f>
        <v>6995.199999999999</v>
      </c>
    </row>
    <row r="54" spans="1:10" ht="12.95" customHeight="1">
      <c r="A54" s="85" t="s">
        <v>22</v>
      </c>
      <c r="B54" s="34"/>
      <c r="C54" s="35"/>
      <c r="D54" s="35"/>
      <c r="E54" s="36"/>
      <c r="F54" s="34"/>
      <c r="G54" s="34"/>
      <c r="H54" s="37"/>
      <c r="I54" s="37"/>
      <c r="J54" s="41"/>
    </row>
    <row r="55" spans="1:10" ht="12.95" customHeight="1">
      <c r="A55" s="94" t="s">
        <v>13</v>
      </c>
      <c r="B55" s="12" t="s">
        <v>87</v>
      </c>
      <c r="C55" s="13"/>
      <c r="D55" s="14"/>
      <c r="E55" s="11">
        <v>3419</v>
      </c>
      <c r="F55" s="11">
        <v>6119</v>
      </c>
      <c r="G55" s="14"/>
      <c r="H55" s="21">
        <v>200</v>
      </c>
      <c r="I55" s="71">
        <v>-3.8</v>
      </c>
      <c r="J55" s="21">
        <f>H55+I55</f>
        <v>196.2</v>
      </c>
    </row>
    <row r="56" spans="1:10" ht="12.95" customHeight="1">
      <c r="A56" s="115" t="s">
        <v>14</v>
      </c>
      <c r="B56" s="12" t="s">
        <v>110</v>
      </c>
      <c r="C56" s="13"/>
      <c r="D56" s="11"/>
      <c r="E56" s="11">
        <v>5311</v>
      </c>
      <c r="F56" s="11">
        <v>6121</v>
      </c>
      <c r="G56" s="14" t="s">
        <v>111</v>
      </c>
      <c r="H56" s="17">
        <v>10700</v>
      </c>
      <c r="I56" s="108">
        <v>40</v>
      </c>
      <c r="J56" s="21">
        <f>H56+I56</f>
        <v>10740</v>
      </c>
    </row>
    <row r="57" spans="1:10" ht="12.95" customHeight="1">
      <c r="A57" s="116"/>
      <c r="B57" s="18" t="s">
        <v>112</v>
      </c>
      <c r="C57" s="19"/>
      <c r="D57" s="19"/>
      <c r="E57" s="19">
        <v>3632</v>
      </c>
      <c r="F57" s="19">
        <v>6121</v>
      </c>
      <c r="G57" s="89" t="s">
        <v>113</v>
      </c>
      <c r="H57" s="39">
        <v>600</v>
      </c>
      <c r="I57" s="40">
        <v>-40</v>
      </c>
      <c r="J57" s="21">
        <f aca="true" t="shared" si="8" ref="J57:J59">H57+I57</f>
        <v>560</v>
      </c>
    </row>
    <row r="58" spans="1:10" ht="12.95" customHeight="1">
      <c r="A58" s="116"/>
      <c r="B58" s="18" t="s">
        <v>114</v>
      </c>
      <c r="C58" s="13"/>
      <c r="D58" s="11"/>
      <c r="E58" s="11">
        <v>4350</v>
      </c>
      <c r="F58" s="11">
        <v>6121</v>
      </c>
      <c r="G58" s="14" t="s">
        <v>109</v>
      </c>
      <c r="H58" s="39">
        <v>250</v>
      </c>
      <c r="I58" s="108">
        <v>35</v>
      </c>
      <c r="J58" s="21">
        <f t="shared" si="8"/>
        <v>285</v>
      </c>
    </row>
    <row r="59" spans="1:10" ht="12.95" customHeight="1">
      <c r="A59" s="117"/>
      <c r="B59" s="18" t="s">
        <v>115</v>
      </c>
      <c r="C59" s="18"/>
      <c r="D59" s="18"/>
      <c r="E59" s="19">
        <v>4350</v>
      </c>
      <c r="F59" s="19">
        <v>6121</v>
      </c>
      <c r="G59" s="19">
        <v>9331</v>
      </c>
      <c r="H59" s="39">
        <v>600</v>
      </c>
      <c r="I59" s="108">
        <v>-35</v>
      </c>
      <c r="J59" s="21">
        <f t="shared" si="8"/>
        <v>565</v>
      </c>
    </row>
    <row r="60" spans="1:10" ht="12.95" customHeight="1">
      <c r="A60" s="31"/>
      <c r="B60" s="30"/>
      <c r="C60" s="31"/>
      <c r="D60" s="31"/>
      <c r="E60" s="133" t="s">
        <v>23</v>
      </c>
      <c r="F60" s="133"/>
      <c r="G60" s="133"/>
      <c r="H60" s="61">
        <f>SUM(H55:H59)</f>
        <v>12350</v>
      </c>
      <c r="I60" s="61">
        <f>SUM(I55:I59)</f>
        <v>-3.799999999999997</v>
      </c>
      <c r="J60" s="61">
        <f>SUM(J55:J58)</f>
        <v>11781.2</v>
      </c>
    </row>
    <row r="61" spans="1:10" ht="12.95" customHeight="1">
      <c r="A61" s="27" t="s">
        <v>36</v>
      </c>
      <c r="B61" s="30"/>
      <c r="D61" s="31"/>
      <c r="E61" s="72"/>
      <c r="F61" s="72"/>
      <c r="J61" s="84"/>
    </row>
    <row r="62" spans="1:13" ht="12.95" customHeight="1">
      <c r="A62" s="134" t="s">
        <v>13</v>
      </c>
      <c r="B62" s="73"/>
      <c r="C62" s="74"/>
      <c r="D62" s="74"/>
      <c r="E62" s="75"/>
      <c r="F62" s="76"/>
      <c r="G62" s="75"/>
      <c r="H62" s="77">
        <v>0</v>
      </c>
      <c r="I62" s="78">
        <v>0</v>
      </c>
      <c r="J62" s="21">
        <f>H62+I62</f>
        <v>0</v>
      </c>
      <c r="K62" s="25"/>
      <c r="L62" s="25"/>
      <c r="M62" s="25"/>
    </row>
    <row r="63" spans="1:10" ht="12.95" customHeight="1">
      <c r="A63" s="135"/>
      <c r="B63" s="12"/>
      <c r="C63" s="11"/>
      <c r="D63" s="11"/>
      <c r="E63" s="79"/>
      <c r="F63" s="76"/>
      <c r="G63" s="79"/>
      <c r="H63" s="21">
        <v>0</v>
      </c>
      <c r="I63" s="16">
        <v>0</v>
      </c>
      <c r="J63" s="21">
        <f>H63+I63</f>
        <v>0</v>
      </c>
    </row>
    <row r="64" spans="1:10" ht="12.95" customHeight="1">
      <c r="A64" s="31"/>
      <c r="B64" s="30"/>
      <c r="C64" s="31"/>
      <c r="D64" s="31"/>
      <c r="E64" s="136" t="s">
        <v>37</v>
      </c>
      <c r="F64" s="137"/>
      <c r="G64" s="138"/>
      <c r="H64" s="77">
        <f>SUM(H62:H63)</f>
        <v>0</v>
      </c>
      <c r="I64" s="78">
        <f>SUM(I62:I63)</f>
        <v>0</v>
      </c>
      <c r="J64" s="77">
        <f>SUM(J62:J63)</f>
        <v>0</v>
      </c>
    </row>
    <row r="65" spans="1:10" ht="12.95" customHeight="1">
      <c r="A65" s="31"/>
      <c r="B65" s="30"/>
      <c r="C65" s="31"/>
      <c r="D65" s="31"/>
      <c r="E65" s="43"/>
      <c r="F65" s="43"/>
      <c r="G65" s="44"/>
      <c r="H65" s="59"/>
      <c r="I65" s="60"/>
      <c r="J65" s="28"/>
    </row>
    <row r="66" spans="2:10" ht="12.95" customHeight="1">
      <c r="B66" s="45" t="s">
        <v>33</v>
      </c>
      <c r="C66" s="35"/>
      <c r="D66" s="35"/>
      <c r="E66" s="127" t="s">
        <v>16</v>
      </c>
      <c r="F66" s="128"/>
      <c r="G66" s="128"/>
      <c r="H66" s="129"/>
      <c r="I66" s="40">
        <f>I19</f>
        <v>965.6400000000001</v>
      </c>
      <c r="J66" s="40"/>
    </row>
    <row r="67" spans="2:10" ht="12.95" customHeight="1">
      <c r="B67" s="34"/>
      <c r="C67" s="35"/>
      <c r="D67" s="35"/>
      <c r="E67" s="127" t="s">
        <v>24</v>
      </c>
      <c r="F67" s="128"/>
      <c r="G67" s="128"/>
      <c r="H67" s="129"/>
      <c r="I67" s="40">
        <f>I53+I20</f>
        <v>594.1400000000001</v>
      </c>
      <c r="J67" s="18"/>
    </row>
    <row r="68" spans="2:10" ht="12.95" customHeight="1">
      <c r="B68" s="34"/>
      <c r="C68" s="35"/>
      <c r="D68" s="35"/>
      <c r="E68" s="127" t="s">
        <v>25</v>
      </c>
      <c r="F68" s="128"/>
      <c r="G68" s="128"/>
      <c r="H68" s="129"/>
      <c r="I68" s="40">
        <f>I60+I21</f>
        <v>371.5</v>
      </c>
      <c r="J68" s="39"/>
    </row>
    <row r="69" spans="2:10" ht="12.95" customHeight="1">
      <c r="B69" s="34"/>
      <c r="C69" s="35"/>
      <c r="D69" s="35"/>
      <c r="E69" s="127" t="s">
        <v>26</v>
      </c>
      <c r="F69" s="128"/>
      <c r="G69" s="128"/>
      <c r="H69" s="129"/>
      <c r="I69" s="40">
        <f>I67+I68</f>
        <v>965.6400000000001</v>
      </c>
      <c r="J69" s="39"/>
    </row>
    <row r="70" spans="2:10" ht="12.95" customHeight="1">
      <c r="B70" s="34"/>
      <c r="C70" s="35"/>
      <c r="D70" s="35"/>
      <c r="E70" s="130" t="s">
        <v>27</v>
      </c>
      <c r="F70" s="131"/>
      <c r="G70" s="131"/>
      <c r="H70" s="132"/>
      <c r="I70" s="40">
        <f>I66-I69</f>
        <v>0</v>
      </c>
      <c r="J70" s="39"/>
    </row>
    <row r="71" spans="2:10" ht="12.95" customHeight="1">
      <c r="B71" s="34"/>
      <c r="C71" s="35"/>
      <c r="D71" s="35"/>
      <c r="E71" s="130" t="s">
        <v>28</v>
      </c>
      <c r="F71" s="131"/>
      <c r="G71" s="131"/>
      <c r="H71" s="132"/>
      <c r="I71" s="40">
        <v>0</v>
      </c>
      <c r="J71" s="39"/>
    </row>
    <row r="72" spans="5:10" ht="12.95" customHeight="1">
      <c r="E72" s="53" t="s">
        <v>29</v>
      </c>
      <c r="G72" s="34"/>
      <c r="H72" s="54">
        <v>43621</v>
      </c>
      <c r="J72" s="54">
        <v>43642</v>
      </c>
    </row>
    <row r="73" spans="2:10" ht="12.95" customHeight="1">
      <c r="B73" s="45" t="s">
        <v>34</v>
      </c>
      <c r="C73" s="35"/>
      <c r="D73" s="35"/>
      <c r="E73" s="55" t="s">
        <v>30</v>
      </c>
      <c r="F73" s="46"/>
      <c r="G73" s="47"/>
      <c r="H73" s="56">
        <v>586163.87</v>
      </c>
      <c r="I73" s="40">
        <f>I66</f>
        <v>965.6400000000001</v>
      </c>
      <c r="J73" s="40">
        <f>H73+I73</f>
        <v>587129.51</v>
      </c>
    </row>
    <row r="74" spans="2:10" ht="12.95" customHeight="1">
      <c r="B74" s="34"/>
      <c r="C74" s="35"/>
      <c r="D74" s="35"/>
      <c r="E74" s="48" t="s">
        <v>24</v>
      </c>
      <c r="F74" s="49"/>
      <c r="G74" s="38"/>
      <c r="H74" s="57">
        <v>366645.86</v>
      </c>
      <c r="I74" s="40">
        <f>I53+I20</f>
        <v>594.1400000000001</v>
      </c>
      <c r="J74" s="39">
        <f>H74+I74</f>
        <v>367240</v>
      </c>
    </row>
    <row r="75" spans="2:10" ht="12.95" customHeight="1">
      <c r="B75" s="34"/>
      <c r="C75" s="35"/>
      <c r="D75" s="35"/>
      <c r="E75" s="29" t="s">
        <v>25</v>
      </c>
      <c r="F75" s="34"/>
      <c r="G75" s="50"/>
      <c r="H75" s="57">
        <v>219518.01</v>
      </c>
      <c r="I75" s="40">
        <f>I60+I21</f>
        <v>371.5</v>
      </c>
      <c r="J75" s="39">
        <f>H75+I75</f>
        <v>219889.51</v>
      </c>
    </row>
    <row r="76" spans="2:10" ht="15">
      <c r="B76" s="54" t="s">
        <v>45</v>
      </c>
      <c r="E76" s="51" t="s">
        <v>31</v>
      </c>
      <c r="F76" s="49"/>
      <c r="G76" s="38"/>
      <c r="H76" s="40">
        <f>H74+H75</f>
        <v>586163.87</v>
      </c>
      <c r="I76" s="40">
        <f>SUM(I74:I75)</f>
        <v>965.6400000000001</v>
      </c>
      <c r="J76" s="40">
        <f>SUM(J74:J75)</f>
        <v>587129.51</v>
      </c>
    </row>
    <row r="77" spans="5:10" ht="15">
      <c r="E77" s="29" t="s">
        <v>19</v>
      </c>
      <c r="F77" s="34"/>
      <c r="G77" s="50"/>
      <c r="H77" s="39">
        <f>H73-H76</f>
        <v>0</v>
      </c>
      <c r="I77" s="40">
        <f>I73-I76</f>
        <v>0</v>
      </c>
      <c r="J77" s="39">
        <f>J73-J76</f>
        <v>0</v>
      </c>
    </row>
    <row r="78" spans="5:10" ht="15">
      <c r="E78" s="51" t="s">
        <v>32</v>
      </c>
      <c r="F78" s="49"/>
      <c r="G78" s="38"/>
      <c r="H78" s="58">
        <v>0</v>
      </c>
      <c r="I78" s="40">
        <v>0</v>
      </c>
      <c r="J78" s="40">
        <f>H78+I78</f>
        <v>0</v>
      </c>
    </row>
  </sheetData>
  <mergeCells count="33">
    <mergeCell ref="A56:A59"/>
    <mergeCell ref="A41:A44"/>
    <mergeCell ref="A24:A25"/>
    <mergeCell ref="A26:A27"/>
    <mergeCell ref="A29:A31"/>
    <mergeCell ref="A34:A35"/>
    <mergeCell ref="A51:A52"/>
    <mergeCell ref="A62:A63"/>
    <mergeCell ref="E64:G64"/>
    <mergeCell ref="E66:H66"/>
    <mergeCell ref="E67:H67"/>
    <mergeCell ref="E68:H68"/>
    <mergeCell ref="E53:G53"/>
    <mergeCell ref="E69:H69"/>
    <mergeCell ref="E70:H70"/>
    <mergeCell ref="E71:H71"/>
    <mergeCell ref="E60:G60"/>
    <mergeCell ref="A11:A15"/>
    <mergeCell ref="A49:A50"/>
    <mergeCell ref="G2:G3"/>
    <mergeCell ref="A5:A8"/>
    <mergeCell ref="E19:G19"/>
    <mergeCell ref="E20:G20"/>
    <mergeCell ref="E21:G21"/>
    <mergeCell ref="A9:A10"/>
    <mergeCell ref="B2:B3"/>
    <mergeCell ref="E2:E3"/>
    <mergeCell ref="F2:F3"/>
    <mergeCell ref="E22:G22"/>
    <mergeCell ref="A36:A40"/>
    <mergeCell ref="A32:A33"/>
    <mergeCell ref="A45:A48"/>
    <mergeCell ref="A16:A18"/>
  </mergeCells>
  <conditionalFormatting sqref="C19:D2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47">
    <cfRule type="expression" priority="13" dxfId="2" stopIfTrue="1">
      <formula>$J146="Z"</formula>
    </cfRule>
    <cfRule type="expression" priority="14" dxfId="1" stopIfTrue="1">
      <formula>$J146="T"</formula>
    </cfRule>
    <cfRule type="expression" priority="15" dxfId="0" stopIfTrue="1">
      <formula>$J146="Y"</formula>
    </cfRule>
  </conditionalFormatting>
  <conditionalFormatting sqref="H148">
    <cfRule type="expression" priority="10" dxfId="2" stopIfTrue="1">
      <formula>$J147="Z"</formula>
    </cfRule>
    <cfRule type="expression" priority="11" dxfId="1" stopIfTrue="1">
      <formula>$J147="T"</formula>
    </cfRule>
    <cfRule type="expression" priority="12" dxfId="0" stopIfTrue="1">
      <formula>$J147="Y"</formula>
    </cfRule>
  </conditionalFormatting>
  <conditionalFormatting sqref="H149">
    <cfRule type="expression" priority="7" dxfId="2" stopIfTrue="1">
      <formula>$J148="Z"</formula>
    </cfRule>
    <cfRule type="expression" priority="8" dxfId="1" stopIfTrue="1">
      <formula>$J148="T"</formula>
    </cfRule>
    <cfRule type="expression" priority="9" dxfId="0" stopIfTrue="1">
      <formula>$J148="Y"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73:H75">
    <cfRule type="expression" priority="1" dxfId="2" stopIfTrue="1">
      <formula>$J73="Z"</formula>
    </cfRule>
    <cfRule type="expression" priority="2" dxfId="1" stopIfTrue="1">
      <formula>$J73="T"</formula>
    </cfRule>
    <cfRule type="expression" priority="3" dxfId="0" stopIfTrue="1">
      <formula>$J73="Y"</formula>
    </cfRule>
  </conditionalFormatting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34">
      <selection activeCell="Q48" sqref="Q48"/>
    </sheetView>
  </sheetViews>
  <sheetFormatPr defaultColWidth="9.140625" defaultRowHeight="15"/>
  <cols>
    <col min="1" max="1" width="4.57421875" style="4" customWidth="1"/>
    <col min="2" max="2" width="70.140625" style="4" customWidth="1"/>
    <col min="3" max="3" width="6.00390625" style="52" customWidth="1"/>
    <col min="4" max="4" width="10.00390625" style="52" bestFit="1" customWidth="1"/>
    <col min="5" max="7" width="6.7109375" style="4" customWidth="1"/>
    <col min="8" max="8" width="11.00390625" style="4" customWidth="1"/>
    <col min="9" max="9" width="10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56</v>
      </c>
      <c r="B1" s="2"/>
      <c r="C1" s="3"/>
      <c r="D1" s="3"/>
      <c r="H1" s="2" t="s">
        <v>129</v>
      </c>
      <c r="I1" s="2"/>
      <c r="J1" s="1"/>
    </row>
    <row r="2" spans="1:10" s="2" customFormat="1" ht="15">
      <c r="A2" s="5" t="s">
        <v>0</v>
      </c>
      <c r="B2" s="119" t="s">
        <v>1</v>
      </c>
      <c r="C2" s="5"/>
      <c r="D2" s="5" t="s">
        <v>2</v>
      </c>
      <c r="E2" s="119" t="s">
        <v>3</v>
      </c>
      <c r="F2" s="119" t="s">
        <v>4</v>
      </c>
      <c r="G2" s="119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0"/>
      <c r="C3" s="6"/>
      <c r="D3" s="6" t="s">
        <v>10</v>
      </c>
      <c r="E3" s="120"/>
      <c r="F3" s="120"/>
      <c r="G3" s="120"/>
      <c r="H3" s="6" t="s">
        <v>11</v>
      </c>
      <c r="I3" s="6" t="s">
        <v>55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18" t="s">
        <v>13</v>
      </c>
      <c r="B5" s="90" t="s">
        <v>58</v>
      </c>
      <c r="C5" s="65" t="s">
        <v>43</v>
      </c>
      <c r="D5" s="67" t="s">
        <v>60</v>
      </c>
      <c r="E5" s="66"/>
      <c r="F5" s="66">
        <v>4116</v>
      </c>
      <c r="G5" s="67" t="s">
        <v>59</v>
      </c>
      <c r="H5" s="92">
        <v>0</v>
      </c>
      <c r="I5" s="93">
        <v>401.48</v>
      </c>
      <c r="J5" s="91">
        <f aca="true" t="shared" si="0" ref="J5:J18">H5+I5</f>
        <v>401.48</v>
      </c>
    </row>
    <row r="6" spans="1:10" ht="15">
      <c r="A6" s="118"/>
      <c r="B6" s="90" t="s">
        <v>63</v>
      </c>
      <c r="C6" s="65" t="s">
        <v>43</v>
      </c>
      <c r="D6" s="67" t="s">
        <v>61</v>
      </c>
      <c r="E6" s="66"/>
      <c r="F6" s="66">
        <v>4116</v>
      </c>
      <c r="G6" s="67" t="s">
        <v>59</v>
      </c>
      <c r="H6" s="92">
        <v>0</v>
      </c>
      <c r="I6" s="93">
        <v>70.85</v>
      </c>
      <c r="J6" s="91">
        <f t="shared" si="0"/>
        <v>70.85</v>
      </c>
    </row>
    <row r="7" spans="1:10" ht="15">
      <c r="A7" s="118"/>
      <c r="B7" s="90" t="s">
        <v>62</v>
      </c>
      <c r="C7" s="65" t="s">
        <v>43</v>
      </c>
      <c r="D7" s="67" t="s">
        <v>60</v>
      </c>
      <c r="E7" s="66">
        <v>3421</v>
      </c>
      <c r="F7" s="66">
        <v>5336</v>
      </c>
      <c r="G7" s="67" t="s">
        <v>59</v>
      </c>
      <c r="H7" s="92">
        <v>0</v>
      </c>
      <c r="I7" s="93">
        <v>401.48</v>
      </c>
      <c r="J7" s="91">
        <f t="shared" si="0"/>
        <v>401.48</v>
      </c>
    </row>
    <row r="8" spans="1:10" ht="15">
      <c r="A8" s="118"/>
      <c r="B8" s="90" t="s">
        <v>62</v>
      </c>
      <c r="C8" s="65" t="s">
        <v>43</v>
      </c>
      <c r="D8" s="67" t="s">
        <v>61</v>
      </c>
      <c r="E8" s="66">
        <v>3421</v>
      </c>
      <c r="F8" s="66">
        <v>5336</v>
      </c>
      <c r="G8" s="67" t="s">
        <v>59</v>
      </c>
      <c r="H8" s="92">
        <v>0</v>
      </c>
      <c r="I8" s="93">
        <v>70.85</v>
      </c>
      <c r="J8" s="91">
        <f t="shared" si="0"/>
        <v>70.85</v>
      </c>
    </row>
    <row r="9" spans="1:10" ht="15">
      <c r="A9" s="118" t="s">
        <v>14</v>
      </c>
      <c r="B9" s="69" t="s">
        <v>96</v>
      </c>
      <c r="C9" s="65" t="s">
        <v>43</v>
      </c>
      <c r="D9" s="67"/>
      <c r="E9" s="66">
        <v>1036</v>
      </c>
      <c r="F9" s="66">
        <v>5811</v>
      </c>
      <c r="G9" s="67"/>
      <c r="H9" s="92">
        <v>0</v>
      </c>
      <c r="I9" s="93">
        <v>-24.85</v>
      </c>
      <c r="J9" s="91">
        <f>H9+I9</f>
        <v>-24.85</v>
      </c>
    </row>
    <row r="10" spans="1:10" ht="15">
      <c r="A10" s="118"/>
      <c r="B10" s="69" t="s">
        <v>64</v>
      </c>
      <c r="C10" s="65" t="s">
        <v>43</v>
      </c>
      <c r="D10" s="67"/>
      <c r="E10" s="66">
        <v>1036</v>
      </c>
      <c r="F10" s="66">
        <v>5811</v>
      </c>
      <c r="G10" s="67"/>
      <c r="H10" s="92">
        <v>0</v>
      </c>
      <c r="I10" s="93">
        <v>24.85</v>
      </c>
      <c r="J10" s="91">
        <f>H10+I10</f>
        <v>24.85</v>
      </c>
    </row>
    <row r="11" spans="1:10" ht="15">
      <c r="A11" s="115" t="s">
        <v>15</v>
      </c>
      <c r="B11" s="90" t="s">
        <v>65</v>
      </c>
      <c r="C11" s="65" t="s">
        <v>43</v>
      </c>
      <c r="D11" s="66"/>
      <c r="E11" s="66">
        <v>6402</v>
      </c>
      <c r="F11" s="96">
        <v>2222</v>
      </c>
      <c r="G11" s="67"/>
      <c r="H11" s="92">
        <v>0</v>
      </c>
      <c r="I11" s="93">
        <v>102.22</v>
      </c>
      <c r="J11" s="91">
        <f t="shared" si="0"/>
        <v>102.22</v>
      </c>
    </row>
    <row r="12" spans="1:10" ht="15">
      <c r="A12" s="116"/>
      <c r="B12" s="90" t="s">
        <v>66</v>
      </c>
      <c r="C12" s="65" t="s">
        <v>43</v>
      </c>
      <c r="D12" s="67"/>
      <c r="E12" s="66">
        <v>6402</v>
      </c>
      <c r="F12" s="66">
        <v>2222</v>
      </c>
      <c r="G12" s="67"/>
      <c r="H12" s="92">
        <v>0</v>
      </c>
      <c r="I12" s="93">
        <v>117.08</v>
      </c>
      <c r="J12" s="91">
        <f t="shared" si="0"/>
        <v>117.08</v>
      </c>
    </row>
    <row r="13" spans="1:10" ht="15">
      <c r="A13" s="116"/>
      <c r="B13" s="68" t="s">
        <v>67</v>
      </c>
      <c r="C13" s="13"/>
      <c r="D13" s="14"/>
      <c r="E13" s="81">
        <v>3639</v>
      </c>
      <c r="F13" s="81">
        <v>6121</v>
      </c>
      <c r="G13" s="82" t="s">
        <v>97</v>
      </c>
      <c r="H13" s="21">
        <v>191.22</v>
      </c>
      <c r="I13" s="20">
        <f>229.3+146</f>
        <v>375.3</v>
      </c>
      <c r="J13" s="17">
        <f t="shared" si="0"/>
        <v>566.52</v>
      </c>
    </row>
    <row r="14" spans="1:10" ht="15">
      <c r="A14" s="116"/>
      <c r="B14" s="12" t="s">
        <v>69</v>
      </c>
      <c r="C14" s="13"/>
      <c r="D14" s="14"/>
      <c r="E14" s="11">
        <v>6117</v>
      </c>
      <c r="F14" s="81">
        <v>5169</v>
      </c>
      <c r="G14" s="82" t="s">
        <v>68</v>
      </c>
      <c r="H14" s="15">
        <v>10</v>
      </c>
      <c r="I14" s="20">
        <v>-10</v>
      </c>
      <c r="J14" s="97">
        <f t="shared" si="0"/>
        <v>0</v>
      </c>
    </row>
    <row r="15" spans="1:10" ht="15">
      <c r="A15" s="117"/>
      <c r="B15" s="90" t="s">
        <v>71</v>
      </c>
      <c r="C15" s="65" t="s">
        <v>43</v>
      </c>
      <c r="D15" s="67"/>
      <c r="E15" s="101">
        <v>3392</v>
      </c>
      <c r="F15" s="101">
        <v>2229</v>
      </c>
      <c r="G15" s="102" t="s">
        <v>70</v>
      </c>
      <c r="H15" s="70">
        <v>0</v>
      </c>
      <c r="I15" s="103">
        <v>146</v>
      </c>
      <c r="J15" s="104">
        <f t="shared" si="0"/>
        <v>146</v>
      </c>
    </row>
    <row r="16" spans="1:10" ht="15">
      <c r="A16" s="118" t="s">
        <v>38</v>
      </c>
      <c r="B16" s="90" t="s">
        <v>99</v>
      </c>
      <c r="C16" s="65" t="s">
        <v>43</v>
      </c>
      <c r="D16" s="67"/>
      <c r="E16" s="101">
        <v>4350</v>
      </c>
      <c r="F16" s="101">
        <v>2321</v>
      </c>
      <c r="G16" s="102" t="s">
        <v>81</v>
      </c>
      <c r="H16" s="70">
        <v>0</v>
      </c>
      <c r="I16" s="103">
        <v>110</v>
      </c>
      <c r="J16" s="104">
        <f t="shared" si="0"/>
        <v>110</v>
      </c>
    </row>
    <row r="17" spans="1:10" ht="15">
      <c r="A17" s="118"/>
      <c r="B17" s="90" t="s">
        <v>94</v>
      </c>
      <c r="C17" s="65" t="s">
        <v>43</v>
      </c>
      <c r="D17" s="67"/>
      <c r="E17" s="101">
        <v>4350</v>
      </c>
      <c r="F17" s="101">
        <v>2321</v>
      </c>
      <c r="G17" s="102" t="s">
        <v>81</v>
      </c>
      <c r="H17" s="70">
        <v>0</v>
      </c>
      <c r="I17" s="103">
        <v>18.01</v>
      </c>
      <c r="J17" s="104">
        <f t="shared" si="0"/>
        <v>18.01</v>
      </c>
    </row>
    <row r="18" spans="1:10" s="25" customFormat="1" ht="15">
      <c r="A18" s="118"/>
      <c r="B18" s="12" t="s">
        <v>95</v>
      </c>
      <c r="C18" s="13"/>
      <c r="D18" s="14"/>
      <c r="E18" s="81">
        <v>4357</v>
      </c>
      <c r="F18" s="81">
        <v>5222</v>
      </c>
      <c r="G18" s="82" t="s">
        <v>81</v>
      </c>
      <c r="H18" s="15">
        <v>3531</v>
      </c>
      <c r="I18" s="20">
        <v>128.01</v>
      </c>
      <c r="J18" s="97">
        <f t="shared" si="0"/>
        <v>3659.01</v>
      </c>
    </row>
    <row r="19" spans="1:10" s="25" customFormat="1" ht="15">
      <c r="A19" s="22"/>
      <c r="B19" s="23"/>
      <c r="C19" s="24"/>
      <c r="D19" s="24"/>
      <c r="E19" s="121" t="s">
        <v>16</v>
      </c>
      <c r="F19" s="121"/>
      <c r="G19" s="121"/>
      <c r="H19" s="20">
        <f>H5+H6+H11+H12+H15+H16+H17</f>
        <v>0</v>
      </c>
      <c r="I19" s="20">
        <f aca="true" t="shared" si="1" ref="I19:J19">I5+I6+I11+I12+I15+I16+I17</f>
        <v>965.6400000000001</v>
      </c>
      <c r="J19" s="20">
        <f t="shared" si="1"/>
        <v>965.6400000000001</v>
      </c>
    </row>
    <row r="20" spans="1:10" s="25" customFormat="1" ht="15">
      <c r="A20" s="22"/>
      <c r="B20" s="26" t="s">
        <v>35</v>
      </c>
      <c r="C20" s="24"/>
      <c r="D20" s="24"/>
      <c r="E20" s="122" t="s">
        <v>17</v>
      </c>
      <c r="F20" s="122"/>
      <c r="G20" s="122"/>
      <c r="H20" s="20">
        <f>H7+H8+H14+H18</f>
        <v>3541</v>
      </c>
      <c r="I20" s="20">
        <f aca="true" t="shared" si="2" ref="I20:J20">I7+I8+I14+I18</f>
        <v>590.34</v>
      </c>
      <c r="J20" s="20">
        <f t="shared" si="2"/>
        <v>4131.34</v>
      </c>
    </row>
    <row r="21" spans="1:10" ht="15">
      <c r="A21" s="22"/>
      <c r="B21" s="27"/>
      <c r="C21" s="24"/>
      <c r="D21" s="24"/>
      <c r="E21" s="123" t="s">
        <v>18</v>
      </c>
      <c r="F21" s="123"/>
      <c r="G21" s="123"/>
      <c r="H21" s="64">
        <f>H13</f>
        <v>191.22</v>
      </c>
      <c r="I21" s="64">
        <f aca="true" t="shared" si="3" ref="I21:J21">I13</f>
        <v>375.3</v>
      </c>
      <c r="J21" s="64">
        <f t="shared" si="3"/>
        <v>566.52</v>
      </c>
    </row>
    <row r="22" spans="1:10" ht="15">
      <c r="A22" s="29"/>
      <c r="B22" s="30"/>
      <c r="C22" s="31"/>
      <c r="D22" s="31"/>
      <c r="E22" s="123" t="s">
        <v>19</v>
      </c>
      <c r="F22" s="123"/>
      <c r="G22" s="123"/>
      <c r="H22" s="32">
        <f>H19-H20-H21</f>
        <v>-3732.22</v>
      </c>
      <c r="I22" s="32">
        <f aca="true" t="shared" si="4" ref="I22:J22">I19-I20-I21</f>
        <v>0</v>
      </c>
      <c r="J22" s="32">
        <f t="shared" si="4"/>
        <v>-3732.22</v>
      </c>
    </row>
    <row r="23" spans="1:11" ht="15">
      <c r="A23" s="33" t="s">
        <v>20</v>
      </c>
      <c r="B23" s="34"/>
      <c r="C23" s="35"/>
      <c r="D23" s="35"/>
      <c r="E23" s="36"/>
      <c r="F23" s="34"/>
      <c r="G23" s="34"/>
      <c r="H23" s="37"/>
      <c r="I23" s="37"/>
      <c r="J23" s="83"/>
      <c r="K23" s="34"/>
    </row>
    <row r="24" spans="1:10" ht="15">
      <c r="A24" s="118" t="s">
        <v>13</v>
      </c>
      <c r="B24" s="68" t="s">
        <v>47</v>
      </c>
      <c r="C24" s="13"/>
      <c r="D24" s="14"/>
      <c r="E24" s="11">
        <v>3399</v>
      </c>
      <c r="F24" s="11">
        <v>5222</v>
      </c>
      <c r="G24" s="14" t="s">
        <v>46</v>
      </c>
      <c r="H24" s="21">
        <v>155</v>
      </c>
      <c r="I24" s="16">
        <v>-30</v>
      </c>
      <c r="J24" s="15">
        <f aca="true" t="shared" si="5" ref="J24:J52">H24+I24</f>
        <v>125</v>
      </c>
    </row>
    <row r="25" spans="1:10" ht="15">
      <c r="A25" s="118"/>
      <c r="B25" s="69" t="s">
        <v>130</v>
      </c>
      <c r="C25" s="65" t="s">
        <v>43</v>
      </c>
      <c r="D25" s="67"/>
      <c r="E25" s="66">
        <v>3121</v>
      </c>
      <c r="F25" s="66">
        <v>5339</v>
      </c>
      <c r="G25" s="67" t="s">
        <v>49</v>
      </c>
      <c r="H25" s="70">
        <v>0</v>
      </c>
      <c r="I25" s="80">
        <v>30</v>
      </c>
      <c r="J25" s="70">
        <f t="shared" si="5"/>
        <v>30</v>
      </c>
    </row>
    <row r="26" spans="1:10" ht="15">
      <c r="A26" s="118" t="s">
        <v>14</v>
      </c>
      <c r="B26" s="68" t="s">
        <v>86</v>
      </c>
      <c r="C26" s="13"/>
      <c r="D26" s="14"/>
      <c r="E26" s="11">
        <v>3319</v>
      </c>
      <c r="F26" s="11">
        <v>5169</v>
      </c>
      <c r="G26" s="14"/>
      <c r="H26" s="15">
        <v>115</v>
      </c>
      <c r="I26" s="71">
        <v>-15</v>
      </c>
      <c r="J26" s="15">
        <f t="shared" si="5"/>
        <v>100</v>
      </c>
    </row>
    <row r="27" spans="1:10" ht="15">
      <c r="A27" s="118"/>
      <c r="B27" s="69" t="s">
        <v>85</v>
      </c>
      <c r="C27" s="65" t="s">
        <v>43</v>
      </c>
      <c r="D27" s="67"/>
      <c r="E27" s="66">
        <v>3319</v>
      </c>
      <c r="F27" s="66">
        <v>5175</v>
      </c>
      <c r="G27" s="67"/>
      <c r="H27" s="70">
        <v>0</v>
      </c>
      <c r="I27" s="80">
        <v>15</v>
      </c>
      <c r="J27" s="70">
        <f t="shared" si="5"/>
        <v>15</v>
      </c>
    </row>
    <row r="28" spans="1:10" ht="15">
      <c r="A28" s="114" t="s">
        <v>15</v>
      </c>
      <c r="B28" s="68" t="s">
        <v>98</v>
      </c>
      <c r="C28" s="13"/>
      <c r="D28" s="14"/>
      <c r="E28" s="11">
        <v>3349</v>
      </c>
      <c r="F28" s="11">
        <v>5169</v>
      </c>
      <c r="G28" s="14" t="s">
        <v>70</v>
      </c>
      <c r="H28" s="15">
        <v>1101.1</v>
      </c>
      <c r="I28" s="71">
        <v>3.8</v>
      </c>
      <c r="J28" s="15">
        <f>H28+I28</f>
        <v>1104.8999999999999</v>
      </c>
    </row>
    <row r="29" spans="1:10" ht="15">
      <c r="A29" s="118" t="s">
        <v>38</v>
      </c>
      <c r="B29" s="18" t="s">
        <v>91</v>
      </c>
      <c r="C29" s="18"/>
      <c r="D29" s="18"/>
      <c r="E29" s="19">
        <v>3399</v>
      </c>
      <c r="F29" s="19">
        <v>5173</v>
      </c>
      <c r="G29" s="19">
        <v>2239</v>
      </c>
      <c r="H29" s="15">
        <v>35</v>
      </c>
      <c r="I29" s="20">
        <v>-12</v>
      </c>
      <c r="J29" s="15">
        <f aca="true" t="shared" si="6" ref="J29:J31">H29+I29</f>
        <v>23</v>
      </c>
    </row>
    <row r="30" spans="1:10" ht="15">
      <c r="A30" s="118"/>
      <c r="B30" s="12" t="s">
        <v>90</v>
      </c>
      <c r="C30" s="13"/>
      <c r="D30" s="14"/>
      <c r="E30" s="11">
        <v>3399</v>
      </c>
      <c r="F30" s="11">
        <v>5175</v>
      </c>
      <c r="G30" s="14" t="s">
        <v>88</v>
      </c>
      <c r="H30" s="15">
        <v>70</v>
      </c>
      <c r="I30" s="20">
        <v>-10</v>
      </c>
      <c r="J30" s="15">
        <f t="shared" si="6"/>
        <v>60</v>
      </c>
    </row>
    <row r="31" spans="1:10" ht="15">
      <c r="A31" s="118"/>
      <c r="B31" s="12" t="s">
        <v>92</v>
      </c>
      <c r="C31" s="13"/>
      <c r="D31" s="14"/>
      <c r="E31" s="11">
        <v>3419</v>
      </c>
      <c r="F31" s="11">
        <v>5175</v>
      </c>
      <c r="G31" s="14" t="s">
        <v>89</v>
      </c>
      <c r="H31" s="15">
        <v>6</v>
      </c>
      <c r="I31" s="20">
        <v>22</v>
      </c>
      <c r="J31" s="15">
        <f t="shared" si="6"/>
        <v>28</v>
      </c>
    </row>
    <row r="32" spans="1:10" ht="15">
      <c r="A32" s="118" t="s">
        <v>41</v>
      </c>
      <c r="B32" s="4" t="s">
        <v>104</v>
      </c>
      <c r="C32" s="13"/>
      <c r="D32" s="14"/>
      <c r="E32" s="11">
        <v>3316</v>
      </c>
      <c r="F32" s="11">
        <v>5169</v>
      </c>
      <c r="G32" s="14"/>
      <c r="H32" s="21">
        <v>405</v>
      </c>
      <c r="I32" s="71">
        <v>-50</v>
      </c>
      <c r="J32" s="15">
        <f>H32+I32</f>
        <v>355</v>
      </c>
    </row>
    <row r="33" spans="1:10" ht="15">
      <c r="A33" s="118"/>
      <c r="B33" s="95" t="s">
        <v>116</v>
      </c>
      <c r="C33" s="18"/>
      <c r="D33" s="18"/>
      <c r="E33" s="19">
        <v>3419</v>
      </c>
      <c r="F33" s="19">
        <v>5213</v>
      </c>
      <c r="G33" s="14" t="s">
        <v>57</v>
      </c>
      <c r="H33" s="21">
        <v>100</v>
      </c>
      <c r="I33" s="71">
        <v>50</v>
      </c>
      <c r="J33" s="15">
        <f>H33+I33</f>
        <v>150</v>
      </c>
    </row>
    <row r="34" spans="1:10" ht="15">
      <c r="A34" s="115" t="s">
        <v>42</v>
      </c>
      <c r="B34" s="105" t="s">
        <v>106</v>
      </c>
      <c r="C34" s="106"/>
      <c r="D34" s="106"/>
      <c r="E34" s="107">
        <v>3399</v>
      </c>
      <c r="F34" s="107">
        <v>5222</v>
      </c>
      <c r="G34" s="82" t="s">
        <v>46</v>
      </c>
      <c r="H34" s="15">
        <v>170</v>
      </c>
      <c r="I34" s="88">
        <v>-70</v>
      </c>
      <c r="J34" s="15">
        <f>H34+I34</f>
        <v>100</v>
      </c>
    </row>
    <row r="35" spans="1:10" ht="15">
      <c r="A35" s="117"/>
      <c r="B35" s="110" t="s">
        <v>107</v>
      </c>
      <c r="C35" s="113" t="s">
        <v>43</v>
      </c>
      <c r="D35" s="111"/>
      <c r="E35" s="101">
        <v>5512</v>
      </c>
      <c r="F35" s="101">
        <v>5169</v>
      </c>
      <c r="G35" s="102" t="s">
        <v>108</v>
      </c>
      <c r="H35" s="70">
        <v>0</v>
      </c>
      <c r="I35" s="112">
        <v>70</v>
      </c>
      <c r="J35" s="70">
        <f>H35+I35</f>
        <v>70</v>
      </c>
    </row>
    <row r="36" spans="1:10" ht="15">
      <c r="A36" s="118" t="s">
        <v>44</v>
      </c>
      <c r="B36" s="86" t="s">
        <v>50</v>
      </c>
      <c r="C36" s="87"/>
      <c r="D36" s="82"/>
      <c r="E36" s="81">
        <v>3419</v>
      </c>
      <c r="F36" s="81">
        <v>5222</v>
      </c>
      <c r="G36" s="82" t="s">
        <v>40</v>
      </c>
      <c r="H36" s="15">
        <v>974.8</v>
      </c>
      <c r="I36" s="88">
        <v>-974.6</v>
      </c>
      <c r="J36" s="15">
        <f t="shared" si="5"/>
        <v>0.1999999999999318</v>
      </c>
    </row>
    <row r="37" spans="1:10" ht="15">
      <c r="A37" s="118"/>
      <c r="B37" s="109" t="s">
        <v>117</v>
      </c>
      <c r="C37" s="65" t="s">
        <v>43</v>
      </c>
      <c r="D37" s="67"/>
      <c r="E37" s="66">
        <v>3419</v>
      </c>
      <c r="F37" s="66">
        <v>5222</v>
      </c>
      <c r="G37" s="67" t="s">
        <v>54</v>
      </c>
      <c r="H37" s="92">
        <v>0</v>
      </c>
      <c r="I37" s="80">
        <v>146.8</v>
      </c>
      <c r="J37" s="70">
        <f t="shared" si="5"/>
        <v>146.8</v>
      </c>
    </row>
    <row r="38" spans="1:10" ht="15">
      <c r="A38" s="118"/>
      <c r="B38" s="109" t="s">
        <v>118</v>
      </c>
      <c r="C38" s="65" t="s">
        <v>43</v>
      </c>
      <c r="D38" s="67"/>
      <c r="E38" s="66">
        <v>3419</v>
      </c>
      <c r="F38" s="66">
        <v>5222</v>
      </c>
      <c r="G38" s="67" t="s">
        <v>53</v>
      </c>
      <c r="H38" s="92">
        <v>0</v>
      </c>
      <c r="I38" s="80">
        <v>259.6</v>
      </c>
      <c r="J38" s="70">
        <f t="shared" si="5"/>
        <v>259.6</v>
      </c>
    </row>
    <row r="39" spans="1:10" ht="15">
      <c r="A39" s="118"/>
      <c r="B39" s="109" t="s">
        <v>119</v>
      </c>
      <c r="C39" s="65" t="s">
        <v>43</v>
      </c>
      <c r="D39" s="67"/>
      <c r="E39" s="66">
        <v>3419</v>
      </c>
      <c r="F39" s="66">
        <v>5222</v>
      </c>
      <c r="G39" s="67" t="s">
        <v>52</v>
      </c>
      <c r="H39" s="92">
        <v>0</v>
      </c>
      <c r="I39" s="80">
        <v>117.2</v>
      </c>
      <c r="J39" s="70">
        <f t="shared" si="5"/>
        <v>117.2</v>
      </c>
    </row>
    <row r="40" spans="1:10" ht="15">
      <c r="A40" s="118"/>
      <c r="B40" s="109" t="s">
        <v>120</v>
      </c>
      <c r="C40" s="65" t="s">
        <v>43</v>
      </c>
      <c r="D40" s="67"/>
      <c r="E40" s="66">
        <v>3419</v>
      </c>
      <c r="F40" s="66">
        <v>5222</v>
      </c>
      <c r="G40" s="67" t="s">
        <v>51</v>
      </c>
      <c r="H40" s="92">
        <v>0</v>
      </c>
      <c r="I40" s="80">
        <v>451</v>
      </c>
      <c r="J40" s="70">
        <f t="shared" si="5"/>
        <v>451</v>
      </c>
    </row>
    <row r="41" spans="1:10" ht="15">
      <c r="A41" s="118" t="s">
        <v>93</v>
      </c>
      <c r="B41" s="18" t="s">
        <v>76</v>
      </c>
      <c r="C41" s="13"/>
      <c r="D41" s="14"/>
      <c r="E41" s="11">
        <v>6112</v>
      </c>
      <c r="F41" s="11">
        <v>5901</v>
      </c>
      <c r="G41" s="14" t="s">
        <v>73</v>
      </c>
      <c r="H41" s="21">
        <v>72.5</v>
      </c>
      <c r="I41" s="71">
        <v>-27</v>
      </c>
      <c r="J41" s="15">
        <f t="shared" si="5"/>
        <v>45.5</v>
      </c>
    </row>
    <row r="42" spans="1:10" ht="15">
      <c r="A42" s="118"/>
      <c r="B42" s="90" t="s">
        <v>77</v>
      </c>
      <c r="C42" s="65" t="s">
        <v>43</v>
      </c>
      <c r="D42" s="90"/>
      <c r="E42" s="66">
        <v>5512</v>
      </c>
      <c r="F42" s="66">
        <v>5222</v>
      </c>
      <c r="G42" s="67" t="s">
        <v>108</v>
      </c>
      <c r="H42" s="92">
        <v>0</v>
      </c>
      <c r="I42" s="80">
        <v>10</v>
      </c>
      <c r="J42" s="92">
        <f>H42+I42</f>
        <v>10</v>
      </c>
    </row>
    <row r="43" spans="1:10" ht="15">
      <c r="A43" s="118"/>
      <c r="B43" s="90" t="s">
        <v>78</v>
      </c>
      <c r="C43" s="65" t="s">
        <v>43</v>
      </c>
      <c r="D43" s="90"/>
      <c r="E43" s="66">
        <v>3421</v>
      </c>
      <c r="F43" s="66">
        <v>5222</v>
      </c>
      <c r="G43" s="67" t="s">
        <v>74</v>
      </c>
      <c r="H43" s="92">
        <v>0</v>
      </c>
      <c r="I43" s="80">
        <v>10</v>
      </c>
      <c r="J43" s="92">
        <f>H43+I43</f>
        <v>10</v>
      </c>
    </row>
    <row r="44" spans="1:10" ht="15">
      <c r="A44" s="118"/>
      <c r="B44" s="90" t="s">
        <v>79</v>
      </c>
      <c r="C44" s="65" t="s">
        <v>43</v>
      </c>
      <c r="D44" s="90"/>
      <c r="E44" s="66">
        <v>3312</v>
      </c>
      <c r="F44" s="66">
        <v>5213</v>
      </c>
      <c r="G44" s="67" t="s">
        <v>80</v>
      </c>
      <c r="H44" s="92">
        <v>0</v>
      </c>
      <c r="I44" s="80">
        <v>7</v>
      </c>
      <c r="J44" s="92">
        <f>H44+I44</f>
        <v>7</v>
      </c>
    </row>
    <row r="45" spans="1:10" ht="15">
      <c r="A45" s="118" t="s">
        <v>101</v>
      </c>
      <c r="B45" s="98" t="s">
        <v>84</v>
      </c>
      <c r="C45" s="87"/>
      <c r="D45" s="82"/>
      <c r="E45" s="81">
        <v>4343</v>
      </c>
      <c r="F45" s="81">
        <v>5222</v>
      </c>
      <c r="G45" s="82" t="s">
        <v>48</v>
      </c>
      <c r="H45" s="99">
        <v>143</v>
      </c>
      <c r="I45" s="88">
        <v>-3</v>
      </c>
      <c r="J45" s="15">
        <f t="shared" si="5"/>
        <v>140</v>
      </c>
    </row>
    <row r="46" spans="1:10" ht="15">
      <c r="A46" s="118"/>
      <c r="B46" s="69" t="s">
        <v>121</v>
      </c>
      <c r="C46" s="65" t="s">
        <v>43</v>
      </c>
      <c r="D46" s="67"/>
      <c r="E46" s="66">
        <v>4379</v>
      </c>
      <c r="F46" s="66">
        <v>5222</v>
      </c>
      <c r="G46" s="67" t="s">
        <v>75</v>
      </c>
      <c r="H46" s="70">
        <v>0</v>
      </c>
      <c r="I46" s="80">
        <v>3</v>
      </c>
      <c r="J46" s="70">
        <f t="shared" si="5"/>
        <v>3</v>
      </c>
    </row>
    <row r="47" spans="1:10" ht="15">
      <c r="A47" s="118"/>
      <c r="B47" s="68" t="s">
        <v>82</v>
      </c>
      <c r="C47" s="13"/>
      <c r="D47" s="14"/>
      <c r="E47" s="11">
        <v>4399</v>
      </c>
      <c r="F47" s="11">
        <v>5222</v>
      </c>
      <c r="G47" s="14" t="s">
        <v>81</v>
      </c>
      <c r="H47" s="15">
        <v>150</v>
      </c>
      <c r="I47" s="71">
        <v>-70</v>
      </c>
      <c r="J47" s="15">
        <f t="shared" si="5"/>
        <v>80</v>
      </c>
    </row>
    <row r="48" spans="1:10" ht="15">
      <c r="A48" s="118"/>
      <c r="B48" s="69" t="s">
        <v>122</v>
      </c>
      <c r="C48" s="65" t="s">
        <v>43</v>
      </c>
      <c r="D48" s="67"/>
      <c r="E48" s="66">
        <v>4359</v>
      </c>
      <c r="F48" s="66">
        <v>5222</v>
      </c>
      <c r="G48" s="67" t="s">
        <v>83</v>
      </c>
      <c r="H48" s="70">
        <v>0</v>
      </c>
      <c r="I48" s="80">
        <v>70</v>
      </c>
      <c r="J48" s="70">
        <f t="shared" si="5"/>
        <v>70</v>
      </c>
    </row>
    <row r="49" spans="1:10" ht="15">
      <c r="A49" s="118" t="s">
        <v>105</v>
      </c>
      <c r="B49" s="68" t="s">
        <v>102</v>
      </c>
      <c r="C49" s="13"/>
      <c r="D49" s="14"/>
      <c r="E49" s="11">
        <v>3412</v>
      </c>
      <c r="F49" s="11">
        <v>5169</v>
      </c>
      <c r="G49" s="14" t="s">
        <v>100</v>
      </c>
      <c r="H49" s="15">
        <v>2844</v>
      </c>
      <c r="I49" s="71">
        <v>-5</v>
      </c>
      <c r="J49" s="15">
        <f t="shared" si="5"/>
        <v>2839</v>
      </c>
    </row>
    <row r="50" spans="1:10" ht="15">
      <c r="A50" s="118"/>
      <c r="B50" s="68" t="s">
        <v>103</v>
      </c>
      <c r="C50" s="13"/>
      <c r="D50" s="14"/>
      <c r="E50" s="11">
        <v>3412</v>
      </c>
      <c r="F50" s="11">
        <v>5137</v>
      </c>
      <c r="G50" s="14" t="s">
        <v>100</v>
      </c>
      <c r="H50" s="15">
        <v>30</v>
      </c>
      <c r="I50" s="71">
        <v>5</v>
      </c>
      <c r="J50" s="15">
        <f t="shared" si="5"/>
        <v>35</v>
      </c>
    </row>
    <row r="51" spans="1:10" ht="15">
      <c r="A51" s="115" t="s">
        <v>124</v>
      </c>
      <c r="B51" s="12" t="s">
        <v>128</v>
      </c>
      <c r="C51" s="13"/>
      <c r="D51" s="14"/>
      <c r="E51" s="11">
        <v>3612</v>
      </c>
      <c r="F51" s="11">
        <v>5169</v>
      </c>
      <c r="G51" s="14" t="s">
        <v>125</v>
      </c>
      <c r="H51" s="21">
        <v>620</v>
      </c>
      <c r="I51" s="71">
        <v>-25</v>
      </c>
      <c r="J51" s="21">
        <f t="shared" si="5"/>
        <v>595</v>
      </c>
    </row>
    <row r="52" spans="1:10" ht="15">
      <c r="A52" s="117"/>
      <c r="B52" s="12" t="s">
        <v>127</v>
      </c>
      <c r="C52" s="13"/>
      <c r="D52" s="14"/>
      <c r="E52" s="11">
        <v>3613</v>
      </c>
      <c r="F52" s="11">
        <v>5154</v>
      </c>
      <c r="G52" s="14" t="s">
        <v>126</v>
      </c>
      <c r="H52" s="21">
        <v>0</v>
      </c>
      <c r="I52" s="71">
        <v>25</v>
      </c>
      <c r="J52" s="21">
        <f t="shared" si="5"/>
        <v>25</v>
      </c>
    </row>
    <row r="53" spans="1:10" ht="12.95" customHeight="1">
      <c r="A53" s="34"/>
      <c r="B53" s="42"/>
      <c r="C53" s="62"/>
      <c r="D53" s="62"/>
      <c r="E53" s="124" t="s">
        <v>21</v>
      </c>
      <c r="F53" s="125"/>
      <c r="G53" s="126"/>
      <c r="H53" s="63">
        <f>SUM(H24:H52)</f>
        <v>6991.4</v>
      </c>
      <c r="I53" s="63">
        <f>SUM(I24:I52)</f>
        <v>3.8000000000000114</v>
      </c>
      <c r="J53" s="63">
        <f>SUM(J24:J52)</f>
        <v>6995.199999999999</v>
      </c>
    </row>
    <row r="54" spans="1:10" ht="12.95" customHeight="1">
      <c r="A54" s="85" t="s">
        <v>22</v>
      </c>
      <c r="B54" s="34"/>
      <c r="C54" s="35"/>
      <c r="D54" s="35"/>
      <c r="E54" s="36"/>
      <c r="F54" s="34"/>
      <c r="G54" s="34"/>
      <c r="H54" s="37"/>
      <c r="I54" s="37"/>
      <c r="J54" s="41"/>
    </row>
    <row r="55" spans="1:10" ht="12.95" customHeight="1">
      <c r="A55" s="114" t="s">
        <v>13</v>
      </c>
      <c r="B55" s="12" t="s">
        <v>87</v>
      </c>
      <c r="C55" s="13"/>
      <c r="D55" s="14"/>
      <c r="E55" s="11">
        <v>3419</v>
      </c>
      <c r="F55" s="11">
        <v>6119</v>
      </c>
      <c r="G55" s="14"/>
      <c r="H55" s="21">
        <v>200</v>
      </c>
      <c r="I55" s="71">
        <v>-3.8</v>
      </c>
      <c r="J55" s="21">
        <f>H55+I55</f>
        <v>196.2</v>
      </c>
    </row>
    <row r="56" spans="1:10" ht="12.95" customHeight="1">
      <c r="A56" s="115" t="s">
        <v>14</v>
      </c>
      <c r="B56" s="12" t="s">
        <v>110</v>
      </c>
      <c r="C56" s="13"/>
      <c r="D56" s="11"/>
      <c r="E56" s="11">
        <v>5311</v>
      </c>
      <c r="F56" s="11">
        <v>6121</v>
      </c>
      <c r="G56" s="14" t="s">
        <v>111</v>
      </c>
      <c r="H56" s="17">
        <v>10700</v>
      </c>
      <c r="I56" s="108">
        <v>40</v>
      </c>
      <c r="J56" s="21">
        <f>H56+I56</f>
        <v>10740</v>
      </c>
    </row>
    <row r="57" spans="1:10" ht="12.95" customHeight="1">
      <c r="A57" s="116"/>
      <c r="B57" s="18" t="s">
        <v>112</v>
      </c>
      <c r="C57" s="19"/>
      <c r="D57" s="19"/>
      <c r="E57" s="19">
        <v>3632</v>
      </c>
      <c r="F57" s="19">
        <v>6121</v>
      </c>
      <c r="G57" s="89" t="s">
        <v>113</v>
      </c>
      <c r="H57" s="39">
        <v>600</v>
      </c>
      <c r="I57" s="40">
        <v>-40</v>
      </c>
      <c r="J57" s="21">
        <f aca="true" t="shared" si="7" ref="J57:J59">H57+I57</f>
        <v>560</v>
      </c>
    </row>
    <row r="58" spans="1:10" ht="12.95" customHeight="1">
      <c r="A58" s="116"/>
      <c r="B58" s="18" t="s">
        <v>114</v>
      </c>
      <c r="C58" s="13"/>
      <c r="D58" s="11"/>
      <c r="E58" s="11">
        <v>4350</v>
      </c>
      <c r="F58" s="11">
        <v>6121</v>
      </c>
      <c r="G58" s="14" t="s">
        <v>109</v>
      </c>
      <c r="H58" s="39">
        <v>250</v>
      </c>
      <c r="I58" s="108">
        <v>35</v>
      </c>
      <c r="J58" s="21">
        <f t="shared" si="7"/>
        <v>285</v>
      </c>
    </row>
    <row r="59" spans="1:10" ht="12.95" customHeight="1">
      <c r="A59" s="117"/>
      <c r="B59" s="18" t="s">
        <v>115</v>
      </c>
      <c r="C59" s="18"/>
      <c r="D59" s="18"/>
      <c r="E59" s="19">
        <v>4350</v>
      </c>
      <c r="F59" s="19">
        <v>6121</v>
      </c>
      <c r="G59" s="19">
        <v>9331</v>
      </c>
      <c r="H59" s="39">
        <v>600</v>
      </c>
      <c r="I59" s="108">
        <v>-35</v>
      </c>
      <c r="J59" s="21">
        <f t="shared" si="7"/>
        <v>565</v>
      </c>
    </row>
    <row r="60" spans="1:10" ht="12.95" customHeight="1">
      <c r="A60" s="31"/>
      <c r="B60" s="30"/>
      <c r="C60" s="31"/>
      <c r="D60" s="31"/>
      <c r="E60" s="133" t="s">
        <v>23</v>
      </c>
      <c r="F60" s="133"/>
      <c r="G60" s="133"/>
      <c r="H60" s="61">
        <f>SUM(H55:H59)</f>
        <v>12350</v>
      </c>
      <c r="I60" s="61">
        <f>SUM(I55:I59)</f>
        <v>-3.799999999999997</v>
      </c>
      <c r="J60" s="61">
        <f>SUM(J55:J58)</f>
        <v>11781.2</v>
      </c>
    </row>
    <row r="61" spans="1:10" ht="12.95" customHeight="1">
      <c r="A61" s="27" t="s">
        <v>36</v>
      </c>
      <c r="B61" s="30"/>
      <c r="D61" s="31"/>
      <c r="E61" s="72"/>
      <c r="F61" s="72"/>
      <c r="J61" s="84"/>
    </row>
    <row r="62" spans="1:13" ht="12.95" customHeight="1">
      <c r="A62" s="134" t="s">
        <v>13</v>
      </c>
      <c r="B62" s="73"/>
      <c r="C62" s="74"/>
      <c r="D62" s="74"/>
      <c r="E62" s="75"/>
      <c r="F62" s="76"/>
      <c r="G62" s="75"/>
      <c r="H62" s="77">
        <v>0</v>
      </c>
      <c r="I62" s="78">
        <v>0</v>
      </c>
      <c r="J62" s="21">
        <f>H62+I62</f>
        <v>0</v>
      </c>
      <c r="K62" s="25"/>
      <c r="L62" s="25"/>
      <c r="M62" s="25"/>
    </row>
    <row r="63" spans="1:10" ht="12.95" customHeight="1">
      <c r="A63" s="135"/>
      <c r="B63" s="12"/>
      <c r="C63" s="11"/>
      <c r="D63" s="11"/>
      <c r="E63" s="79"/>
      <c r="F63" s="76"/>
      <c r="G63" s="79"/>
      <c r="H63" s="21">
        <v>0</v>
      </c>
      <c r="I63" s="16">
        <v>0</v>
      </c>
      <c r="J63" s="21">
        <f>H63+I63</f>
        <v>0</v>
      </c>
    </row>
    <row r="64" spans="1:10" ht="12.95" customHeight="1">
      <c r="A64" s="31"/>
      <c r="B64" s="30"/>
      <c r="C64" s="31"/>
      <c r="D64" s="31"/>
      <c r="E64" s="136" t="s">
        <v>37</v>
      </c>
      <c r="F64" s="137"/>
      <c r="G64" s="138"/>
      <c r="H64" s="77">
        <f>SUM(H62:H63)</f>
        <v>0</v>
      </c>
      <c r="I64" s="78">
        <f>SUM(I62:I63)</f>
        <v>0</v>
      </c>
      <c r="J64" s="77">
        <f>SUM(J62:J63)</f>
        <v>0</v>
      </c>
    </row>
    <row r="65" spans="1:10" ht="15">
      <c r="A65" s="31"/>
      <c r="B65" s="30"/>
      <c r="C65" s="31"/>
      <c r="D65" s="31"/>
      <c r="E65" s="43"/>
      <c r="F65" s="43"/>
      <c r="G65" s="44"/>
      <c r="H65" s="59"/>
      <c r="I65" s="60"/>
      <c r="J65" s="28"/>
    </row>
    <row r="66" spans="2:10" ht="15">
      <c r="B66" s="45" t="s">
        <v>33</v>
      </c>
      <c r="C66" s="35"/>
      <c r="D66" s="35"/>
      <c r="E66" s="127" t="s">
        <v>16</v>
      </c>
      <c r="F66" s="128"/>
      <c r="G66" s="128"/>
      <c r="H66" s="129"/>
      <c r="I66" s="40">
        <f>I19</f>
        <v>965.6400000000001</v>
      </c>
      <c r="J66" s="40"/>
    </row>
    <row r="67" spans="2:10" ht="15">
      <c r="B67" s="34"/>
      <c r="C67" s="35"/>
      <c r="D67" s="35"/>
      <c r="E67" s="127" t="s">
        <v>24</v>
      </c>
      <c r="F67" s="128"/>
      <c r="G67" s="128"/>
      <c r="H67" s="129"/>
      <c r="I67" s="40">
        <f>I53+I20</f>
        <v>594.1400000000001</v>
      </c>
      <c r="J67" s="18"/>
    </row>
    <row r="68" spans="2:10" ht="15">
      <c r="B68" s="34"/>
      <c r="C68" s="35"/>
      <c r="D68" s="35"/>
      <c r="E68" s="127" t="s">
        <v>25</v>
      </c>
      <c r="F68" s="128"/>
      <c r="G68" s="128"/>
      <c r="H68" s="129"/>
      <c r="I68" s="40">
        <f>I60+I21</f>
        <v>371.5</v>
      </c>
      <c r="J68" s="39"/>
    </row>
    <row r="69" spans="2:10" ht="15">
      <c r="B69" s="34"/>
      <c r="C69" s="35"/>
      <c r="D69" s="35"/>
      <c r="E69" s="127" t="s">
        <v>26</v>
      </c>
      <c r="F69" s="128"/>
      <c r="G69" s="128"/>
      <c r="H69" s="129"/>
      <c r="I69" s="40">
        <f>I67+I68</f>
        <v>965.6400000000001</v>
      </c>
      <c r="J69" s="39"/>
    </row>
    <row r="70" spans="2:10" ht="15">
      <c r="B70" s="34"/>
      <c r="C70" s="35"/>
      <c r="D70" s="35"/>
      <c r="E70" s="130" t="s">
        <v>27</v>
      </c>
      <c r="F70" s="131"/>
      <c r="G70" s="131"/>
      <c r="H70" s="132"/>
      <c r="I70" s="40">
        <f>I66-I69</f>
        <v>0</v>
      </c>
      <c r="J70" s="39"/>
    </row>
    <row r="71" spans="2:10" ht="15">
      <c r="B71" s="34"/>
      <c r="C71" s="35"/>
      <c r="D71" s="35"/>
      <c r="E71" s="130" t="s">
        <v>28</v>
      </c>
      <c r="F71" s="131"/>
      <c r="G71" s="131"/>
      <c r="H71" s="132"/>
      <c r="I71" s="40">
        <v>0</v>
      </c>
      <c r="J71" s="39"/>
    </row>
    <row r="72" spans="5:10" ht="15">
      <c r="E72" s="53" t="s">
        <v>29</v>
      </c>
      <c r="G72" s="34"/>
      <c r="H72" s="54">
        <v>43621</v>
      </c>
      <c r="J72" s="54">
        <v>43642</v>
      </c>
    </row>
    <row r="73" spans="2:10" ht="15">
      <c r="B73" s="45" t="s">
        <v>34</v>
      </c>
      <c r="C73" s="35"/>
      <c r="D73" s="35"/>
      <c r="E73" s="55" t="s">
        <v>30</v>
      </c>
      <c r="F73" s="46"/>
      <c r="G73" s="47"/>
      <c r="H73" s="56">
        <v>586163.87</v>
      </c>
      <c r="I73" s="40">
        <f>I66</f>
        <v>965.6400000000001</v>
      </c>
      <c r="J73" s="40">
        <f>H73+I73</f>
        <v>587129.51</v>
      </c>
    </row>
    <row r="74" spans="2:10" ht="15">
      <c r="B74" s="34"/>
      <c r="C74" s="35"/>
      <c r="D74" s="35"/>
      <c r="E74" s="48" t="s">
        <v>24</v>
      </c>
      <c r="F74" s="49"/>
      <c r="G74" s="38"/>
      <c r="H74" s="57">
        <v>366645.86</v>
      </c>
      <c r="I74" s="40">
        <f>I53+I20</f>
        <v>594.1400000000001</v>
      </c>
      <c r="J74" s="39">
        <f>H74+I74</f>
        <v>367240</v>
      </c>
    </row>
    <row r="75" spans="2:10" ht="15">
      <c r="B75" s="34"/>
      <c r="C75" s="35"/>
      <c r="D75" s="35"/>
      <c r="E75" s="29" t="s">
        <v>25</v>
      </c>
      <c r="F75" s="34"/>
      <c r="G75" s="50"/>
      <c r="H75" s="57">
        <v>219518.01</v>
      </c>
      <c r="I75" s="40">
        <f>I60+I21</f>
        <v>371.5</v>
      </c>
      <c r="J75" s="39">
        <f>H75+I75</f>
        <v>219889.51</v>
      </c>
    </row>
    <row r="76" spans="2:10" ht="15">
      <c r="B76" s="54" t="s">
        <v>45</v>
      </c>
      <c r="E76" s="51" t="s">
        <v>31</v>
      </c>
      <c r="F76" s="49"/>
      <c r="G76" s="38"/>
      <c r="H76" s="40">
        <f>H74+H75</f>
        <v>586163.87</v>
      </c>
      <c r="I76" s="40">
        <f>SUM(I74:I75)</f>
        <v>965.6400000000001</v>
      </c>
      <c r="J76" s="40">
        <f>SUM(J74:J75)</f>
        <v>587129.51</v>
      </c>
    </row>
    <row r="77" spans="5:10" ht="15">
      <c r="E77" s="29" t="s">
        <v>19</v>
      </c>
      <c r="F77" s="34"/>
      <c r="G77" s="50"/>
      <c r="H77" s="39">
        <f>H73-H76</f>
        <v>0</v>
      </c>
      <c r="I77" s="40">
        <f>I73-I76</f>
        <v>0</v>
      </c>
      <c r="J77" s="39">
        <f>J73-J76</f>
        <v>0</v>
      </c>
    </row>
    <row r="78" spans="5:10" ht="15">
      <c r="E78" s="51" t="s">
        <v>32</v>
      </c>
      <c r="F78" s="49"/>
      <c r="G78" s="38"/>
      <c r="H78" s="58">
        <v>0</v>
      </c>
      <c r="I78" s="40">
        <v>0</v>
      </c>
      <c r="J78" s="40">
        <f>H78+I78</f>
        <v>0</v>
      </c>
    </row>
  </sheetData>
  <mergeCells count="33">
    <mergeCell ref="A62:A63"/>
    <mergeCell ref="E64:G64"/>
    <mergeCell ref="E66:H66"/>
    <mergeCell ref="E67:H67"/>
    <mergeCell ref="E68:H68"/>
    <mergeCell ref="E53:G53"/>
    <mergeCell ref="E69:H69"/>
    <mergeCell ref="E70:H70"/>
    <mergeCell ref="E71:H71"/>
    <mergeCell ref="E60:G60"/>
    <mergeCell ref="A56:A59"/>
    <mergeCell ref="A24:A25"/>
    <mergeCell ref="A26:A27"/>
    <mergeCell ref="A29:A31"/>
    <mergeCell ref="A32:A33"/>
    <mergeCell ref="A34:A35"/>
    <mergeCell ref="A36:A40"/>
    <mergeCell ref="A41:A44"/>
    <mergeCell ref="A45:A48"/>
    <mergeCell ref="A49:A50"/>
    <mergeCell ref="A51:A52"/>
    <mergeCell ref="A5:A8"/>
    <mergeCell ref="A9:A10"/>
    <mergeCell ref="E22:G22"/>
    <mergeCell ref="B2:B3"/>
    <mergeCell ref="E2:E3"/>
    <mergeCell ref="F2:F3"/>
    <mergeCell ref="G2:G3"/>
    <mergeCell ref="A11:A15"/>
    <mergeCell ref="A16:A18"/>
    <mergeCell ref="E19:G19"/>
    <mergeCell ref="E20:G20"/>
    <mergeCell ref="E21:G21"/>
  </mergeCells>
  <conditionalFormatting sqref="C19:D2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47">
    <cfRule type="expression" priority="13" dxfId="2" stopIfTrue="1">
      <formula>$J146="Z"</formula>
    </cfRule>
    <cfRule type="expression" priority="14" dxfId="1" stopIfTrue="1">
      <formula>$J146="T"</formula>
    </cfRule>
    <cfRule type="expression" priority="15" dxfId="0" stopIfTrue="1">
      <formula>$J146="Y"</formula>
    </cfRule>
  </conditionalFormatting>
  <conditionalFormatting sqref="H148">
    <cfRule type="expression" priority="10" dxfId="2" stopIfTrue="1">
      <formula>$J147="Z"</formula>
    </cfRule>
    <cfRule type="expression" priority="11" dxfId="1" stopIfTrue="1">
      <formula>$J147="T"</formula>
    </cfRule>
    <cfRule type="expression" priority="12" dxfId="0" stopIfTrue="1">
      <formula>$J147="Y"</formula>
    </cfRule>
  </conditionalFormatting>
  <conditionalFormatting sqref="H149">
    <cfRule type="expression" priority="7" dxfId="2" stopIfTrue="1">
      <formula>$J148="Z"</formula>
    </cfRule>
    <cfRule type="expression" priority="8" dxfId="1" stopIfTrue="1">
      <formula>$J148="T"</formula>
    </cfRule>
    <cfRule type="expression" priority="9" dxfId="0" stopIfTrue="1">
      <formula>$J148="Y"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73:H75">
    <cfRule type="expression" priority="1" dxfId="2" stopIfTrue="1">
      <formula>$J73="Z"</formula>
    </cfRule>
    <cfRule type="expression" priority="2" dxfId="1" stopIfTrue="1">
      <formula>$J73="T"</formula>
    </cfRule>
    <cfRule type="expression" priority="3" dxfId="0" stopIfTrue="1">
      <formula>$J73="Y"</formula>
    </cfRule>
  </conditionalFormatting>
  <printOptions/>
  <pageMargins left="0.7" right="0.7" top="0.787401575" bottom="0.787401575" header="0.3" footer="0.3"/>
  <pageSetup horizontalDpi="600" verticalDpi="600" orientation="landscape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2019-06-26T06:09:06Z</cp:lastPrinted>
  <dcterms:created xsi:type="dcterms:W3CDTF">2019-02-01T08:27:03Z</dcterms:created>
  <dcterms:modified xsi:type="dcterms:W3CDTF">2019-09-02T07:39:47Z</dcterms:modified>
  <cp:category/>
  <cp:version/>
  <cp:contentType/>
  <cp:contentStatus/>
</cp:coreProperties>
</file>