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4801" yWindow="4305" windowWidth="20115" windowHeight="7995" activeTab="2"/>
  </bookViews>
  <sheets>
    <sheet name="RO č. 14 18.12.2019" sheetId="3" r:id="rId1"/>
    <sheet name="Dodatek" sheetId="4" r:id="rId2"/>
    <sheet name="Schváleno 18.12.2019" sheetId="5" r:id="rId3"/>
  </sheets>
  <definedNames/>
  <calcPr calcId="145621"/>
</workbook>
</file>

<file path=xl/sharedStrings.xml><?xml version="1.0" encoding="utf-8"?>
<sst xmlns="http://schemas.openxmlformats.org/spreadsheetml/2006/main" count="1006" uniqueCount="307">
  <si>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</si>
  <si>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</si>
  <si>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</si>
  <si>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</si>
  <si>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</si>
  <si>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</si>
  <si>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</si>
  <si>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</si>
  <si>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</si>
  <si>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</si>
  <si>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</si>
  <si>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</si>
  <si>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</si>
  <si>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</si>
  <si>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</si>
  <si>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</si>
  <si>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</si>
  <si>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</si>
  <si>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</si>
  <si>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</si>
  <si>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</si>
  <si>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</si>
  <si>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</si>
  <si>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</si>
  <si>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</si>
  <si>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</si>
  <si>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</si>
  <si>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</si>
  <si>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</si>
  <si>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</si>
  <si>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</si>
  <si>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</si>
  <si>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</si>
  <si>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</si>
  <si>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Rekapitulace celkového rozpočtu města na rok 2019 včetně RO</t>
  </si>
  <si>
    <t>4.</t>
  </si>
  <si>
    <t>5.</t>
  </si>
  <si>
    <t>D) Změny ve financování</t>
  </si>
  <si>
    <t>Financování saldo</t>
  </si>
  <si>
    <t>P= příjmy   V= výdaje   NZ= nově zařazeno do R2019</t>
  </si>
  <si>
    <t>Příloha k us. č. RMO/xx/xx/19</t>
  </si>
  <si>
    <t>6.</t>
  </si>
  <si>
    <t>NZ</t>
  </si>
  <si>
    <t>8216</t>
  </si>
  <si>
    <t>č. 14</t>
  </si>
  <si>
    <t xml:space="preserve">Rozpočtové opatření č. 14/2019 - změna schváleného rozpočtu roku 2019 - prosinec  (údaje v tis. Kč) </t>
  </si>
  <si>
    <t>Otrokovice 18.12.2019</t>
  </si>
  <si>
    <t>Vynulování inv. dotace bez ÚZ - P</t>
  </si>
  <si>
    <t>Vynulování neinv. dotace bez ÚZ - P</t>
  </si>
  <si>
    <t>Příjem inv. dotace IROP EU na realizaci projektu Moder. učeben ZŠ TGM - P</t>
  </si>
  <si>
    <t>Příjem inv. dotace IROP SR na realizaci projektu Moder. učeben ZŠ TGM - P</t>
  </si>
  <si>
    <t>Příjem neinv. dotace IROP EU na realizaci projektu Moder. učeben ZŠ TGM - P</t>
  </si>
  <si>
    <t>Příjem neinv. dotace IROP SR na realizaci projektu Moder. učeben ZŠ TGM - P</t>
  </si>
  <si>
    <t>Modernizace učeben ZŠ TGM vynulování pol. na DHM</t>
  </si>
  <si>
    <t>Modernizace učeben ZŠ TGM - DHM - přidělení ÚZ EU</t>
  </si>
  <si>
    <t>Modernizace učeben ZŠ TGM - DHM - přidělení ÚZ SR</t>
  </si>
  <si>
    <t>Modernizace učeben ZŠ TGM - DHM - vlastní podíl</t>
  </si>
  <si>
    <t>Modernizace učeben ZŠ TGM vynulování pol. na programové vybavení</t>
  </si>
  <si>
    <t xml:space="preserve">Modernizace učeben ZŠ TGM prog. vybavení - přidělení ÚZ EU </t>
  </si>
  <si>
    <t>Modernizace učeben ZŠ TGM prog. vybavení - přidělení ÚZ SR</t>
  </si>
  <si>
    <t>Modernizace učeben ZŠ TGM prog. vybavení - vlastní podíl</t>
  </si>
  <si>
    <t>Modernizace učeben ZŠ TGM vynulování pol. na stavbu/budovu</t>
  </si>
  <si>
    <t xml:space="preserve">Modernizace učeben ZŠ TGM stavba/hala - přidělení ÚZ EU </t>
  </si>
  <si>
    <t>Modernizace učeben ZŠ TGM stavba/hala - přidělení ÚZ SR</t>
  </si>
  <si>
    <t>Modernizace učeben ZŠ TGM stavba/hala - vlastní podíl</t>
  </si>
  <si>
    <t>Modernizace učeben ZŠ TGM vynulování pol. na stroje/přístroje</t>
  </si>
  <si>
    <t xml:space="preserve">Modernizace učeben ZŠ TGM stroje/přístroje - přidělení ÚZ EU </t>
  </si>
  <si>
    <t>Modernizace učeben ZŠ TGM stroje/přístroje - přidělení ÚZ SR</t>
  </si>
  <si>
    <t>Modernizace učeben ZŠ TGM stroje/přístroje - vlastní podíl</t>
  </si>
  <si>
    <t>BV EU 17016</t>
  </si>
  <si>
    <t>BV SR 17015</t>
  </si>
  <si>
    <t>KV EU 17969</t>
  </si>
  <si>
    <t>KV SR 17968</t>
  </si>
  <si>
    <t>Příjem dotace</t>
  </si>
  <si>
    <t>Výdaje proti dotaci</t>
  </si>
  <si>
    <t>celkem</t>
  </si>
  <si>
    <t>0324</t>
  </si>
  <si>
    <t>Městs. knihovna - příjem z burzy knih</t>
  </si>
  <si>
    <t>0200</t>
  </si>
  <si>
    <t>Bytové hospodářství - příjmy u úroků</t>
  </si>
  <si>
    <t>0321</t>
  </si>
  <si>
    <t>Městs. hřbitov - příjem z prodeje náhr. desek do kolumbária</t>
  </si>
  <si>
    <t>Zvýšení vlastního podílu na realizaci projektu Moder. učeben ZŠ TGM</t>
  </si>
  <si>
    <t>0602</t>
  </si>
  <si>
    <t>OES Přesun z fin. prost. na věcné dary na pol. 5492 - peněž. dary pro jubilanty</t>
  </si>
  <si>
    <t>OES Zavedení nové položky pro pen. dary při příležitosti život. jubilea</t>
  </si>
  <si>
    <t>0359</t>
  </si>
  <si>
    <t>00150</t>
  </si>
  <si>
    <t>ZŠ Trávníky neinv. dotace na pr. Modernizace a vylepšení zázení školních dílen - P</t>
  </si>
  <si>
    <t>ZŠ Trávníky neinv. dotace na pr. Modernizace a vylepšení zázení školních dílen - V</t>
  </si>
  <si>
    <t>7.</t>
  </si>
  <si>
    <t>0483</t>
  </si>
  <si>
    <t>13305</t>
  </si>
  <si>
    <t>0480</t>
  </si>
  <si>
    <t>0470</t>
  </si>
  <si>
    <t>0450</t>
  </si>
  <si>
    <t>0452</t>
  </si>
  <si>
    <t>0481</t>
  </si>
  <si>
    <t>0482</t>
  </si>
  <si>
    <t>8.</t>
  </si>
  <si>
    <t>Neinv. účel. dotace od ZK pro SENIOR, druh sl.: denní stacionář, 19.960 Kč - P</t>
  </si>
  <si>
    <t xml:space="preserve">Neinv. transfer pro SENIOR, druh sl.: denní stacionář, 19.960 Kč - V </t>
  </si>
  <si>
    <t>Neinv. účel. dotace od ZK pro SENIOR, druh sl.: peč. služba, 54.740 Kč - P</t>
  </si>
  <si>
    <t xml:space="preserve">Neinv. transfer pro SENIOR, druh sl.: peč. služba, 54.740 Kč- V </t>
  </si>
  <si>
    <t xml:space="preserve">Neinv. transfer pro SENIOR, druh sl.: domovy pro seniory, 587.520 Kč- V </t>
  </si>
  <si>
    <t>Neinv. účel. dotace od ZK pro SENIOR, druh sl.: domovy pro seniory, 587.520 Kč - P</t>
  </si>
  <si>
    <t xml:space="preserve">Neinv. transfer pro SENIOR, druh sl.: domovy pro seniory - 631.660 Kč - V </t>
  </si>
  <si>
    <t>Neinv. účel. dotace od ZK pro SENIOR, druh sl.: odleh. služba - 51.220 Kč - P</t>
  </si>
  <si>
    <t xml:space="preserve">Neinv. transfer pro SENIOR, druh sl.: odleh. služba - 51.220 Kč- V </t>
  </si>
  <si>
    <t xml:space="preserve">Neinv. transfer pro SENIOR, druh sl.: Domov se zvl. režimem - 366.300 Kč - V </t>
  </si>
  <si>
    <t>Neinv. účel. dotace od ZK pro SENIOR, druh sl.: odlečovací sl. - 91.380 Kč - P</t>
  </si>
  <si>
    <t xml:space="preserve">Neinv. transfer pro SENIOR, druh sl.: odlečovací sl. - 91.380 Kč - V </t>
  </si>
  <si>
    <t>Neinv. účel.dot. od ZK pro SENIOR, druh sl.: Domov se zvl.režimem - 366.300 Kč - P</t>
  </si>
  <si>
    <t>Neinv. účel.dotace od ZK pro SENIOR, druh sl.: domovy pro seniory - 631.660 Kč - P</t>
  </si>
  <si>
    <t>DSZO zvýšení fin. prostředků na provoz veřejné dopravy</t>
  </si>
  <si>
    <t xml:space="preserve">Rezerva na krizové opatření </t>
  </si>
  <si>
    <t>0615</t>
  </si>
  <si>
    <t>KRŘ JSDH Otrokovice, školení a vzdělávání - přesun na prádlo a oděv</t>
  </si>
  <si>
    <t>KRŘ JSDH Otrokovice, prádlo a oděv - zvýšení</t>
  </si>
  <si>
    <t>0326</t>
  </si>
  <si>
    <t>KRŘ JSDH Otrokovice, ochranné pomůcky - přesun na DHM</t>
  </si>
  <si>
    <t>KRŘ JSDH Otrokovice DHM (proudnice, kanálové nástroje) - zvýšení</t>
  </si>
  <si>
    <t>KRŘ JSDH Kvítkovice, opravy - přesun na PHM</t>
  </si>
  <si>
    <t>0327</t>
  </si>
  <si>
    <t>KRŘ JSDH Kvítkovice, PHM - zvýšení</t>
  </si>
  <si>
    <t>KRŘ JSDH Kvítkovice, ochranné pomůcky - zvýšení</t>
  </si>
  <si>
    <t>KRŘ Ochrana obyvatel. - DHM, přesun na JSDH Kv. ochranné pom.</t>
  </si>
  <si>
    <t xml:space="preserve">KRŘ Ochrana obyvatelstva - nákup služeb, přesun na JSDH Kv. ochrann. pomůcky </t>
  </si>
  <si>
    <t>3203</t>
  </si>
  <si>
    <t>Zdravý pohyb do škol - ZŠ Mánesova (hodina TV navíc)</t>
  </si>
  <si>
    <t>Zdravý pohyb do škol - ZŠ Mánesova odměny trenérům</t>
  </si>
  <si>
    <t>Zdravý pohyb do škol - ZŠ TGM odměny trenérům</t>
  </si>
  <si>
    <t>Zdravý pohyb do škol - ZŠ Trávníky odměny trenérům</t>
  </si>
  <si>
    <t>OMP Právní poradenství - přesun nevyčerpaných prostředků na org. 8216</t>
  </si>
  <si>
    <t>0440</t>
  </si>
  <si>
    <t>0407</t>
  </si>
  <si>
    <t>104513013</t>
  </si>
  <si>
    <t>104113013</t>
  </si>
  <si>
    <t>SOC POSBO občerstvení - snížení</t>
  </si>
  <si>
    <t>SOC POSBO platy zam. v prac. poměru - zvýšení</t>
  </si>
  <si>
    <t>SOC POSBO soc. zab. snížení - přesun na pol. 5011</t>
  </si>
  <si>
    <t>SOC POSBO nákup služeb - zvýšení dle akt. potřeb</t>
  </si>
  <si>
    <t>SOC POSBO zdrav. poj. - snížení</t>
  </si>
  <si>
    <t>SOC POSBO školení a vzdělávání - zvýšení</t>
  </si>
  <si>
    <t>SOC POSBO nájemné - snížení</t>
  </si>
  <si>
    <t>SOC POSBO DHM - zvýšení</t>
  </si>
  <si>
    <t>SOC KPSS platy zam. v prac. poměru - snížení, přesun na pol. 5139</t>
  </si>
  <si>
    <t>SOC KPSS cestovné - snížení, přesun na pol. 5139</t>
  </si>
  <si>
    <t>SOC KPSS služ. pen. ústavů - snížení, přesun na pol. 5139</t>
  </si>
  <si>
    <t>SOC KPSS nákup materiálu - zvýšení</t>
  </si>
  <si>
    <t>SOC KPSS OOV - zvýšení</t>
  </si>
  <si>
    <t>SOC KPSS nájemné - snížení, přesun na pol. 5021</t>
  </si>
  <si>
    <t>SOC KPSS nákup služeb - snížení, přesun na pol. 5021</t>
  </si>
  <si>
    <t>SOC KPSS školení a vzdělávání - snížení, přesun na pol. 5021</t>
  </si>
  <si>
    <t>SOC KPSS náhrady mezd v době nemoci - snížení přesun na pol. 5021</t>
  </si>
  <si>
    <t>TSO silnice opravy - snížení dle akt. potřeb</t>
  </si>
  <si>
    <t>TSO silnice nákup služeb - snížení dle akt. potřeb</t>
  </si>
  <si>
    <t>TSO ost. zál. pozem. komun. nákup služeb - snížení dle akt. potřeb</t>
  </si>
  <si>
    <t>TSO ost. zál. pozem. komun. opravy - snížení dle akt. potřeb</t>
  </si>
  <si>
    <t>TSO ost. zál. v siln. dopravě, údržba doprav. značení - snížení dle akt. potřeb</t>
  </si>
  <si>
    <t>TSO údržba odvod. příkopů - zvýšení</t>
  </si>
  <si>
    <t>TSO údržba děts. hřišť - opravy - zvýšení dle akt. potřeb</t>
  </si>
  <si>
    <t>TSO VO - el. energie - snížení</t>
  </si>
  <si>
    <t>TSO VO - nákup služeb - světelná signalizace - zvýšení dle akt. potřeb</t>
  </si>
  <si>
    <t>TSO VO - opravy - snížení</t>
  </si>
  <si>
    <t>TSO prodloužení VO na ul. Hlavní - zvýšení dle akt. potřeb</t>
  </si>
  <si>
    <t>9301</t>
  </si>
  <si>
    <t>Úprava světelné signalizace na ul. Komenského - zvýšení dle akt. potřeb</t>
  </si>
  <si>
    <t>TSO Měs. hřbitov - nákup služeb - zvýšení</t>
  </si>
  <si>
    <t>TSO Měs. hřbitov - opravy a udržování - zvýšení</t>
  </si>
  <si>
    <t>TSO Měs. hřbitov - vratka přeplatku za hrobové místo - zvýšení</t>
  </si>
  <si>
    <t>TSO Likvidace nebez. odpadů - zvýšení</t>
  </si>
  <si>
    <t>TSO Nádoby na tříděný sběr, nákup služeb - zvýšení</t>
  </si>
  <si>
    <t>TSO Svoz nebez. odpadů, nákup služeb - zvýšení</t>
  </si>
  <si>
    <t>TSO Výlep platkátů, nákup služeb - zvýšení</t>
  </si>
  <si>
    <t>TSO Zněškodňování kom. odpadů, drcení dř. odpadů, nákup služeb - zvýšení</t>
  </si>
  <si>
    <t>TSO sběrné dvory - údržba a doplnění - zvýšení</t>
  </si>
  <si>
    <t>TSO Likvidace černých skládek - snížení</t>
  </si>
  <si>
    <t>0720</t>
  </si>
  <si>
    <t>TEHOS Sportoviště Trávníky - nákup služeb - snížení</t>
  </si>
  <si>
    <t>TEHOS Sportoviště Trávníky - studená voda - zavedení nové pol.</t>
  </si>
  <si>
    <t>TEHOS Sportoviště Trávníky - el. energie - zavedení nové pol.</t>
  </si>
  <si>
    <t>TEHOS ROŠ - studená voda - snížení, přesun na el. energii</t>
  </si>
  <si>
    <t>TEHOS ROŠ - el. energie - zvýšení</t>
  </si>
  <si>
    <t>0325</t>
  </si>
  <si>
    <t>9.</t>
  </si>
  <si>
    <t>0608</t>
  </si>
  <si>
    <t>TEHOS MK studená voda - zvýšení</t>
  </si>
  <si>
    <t>TEHOS MK - nákup služeb - snížení, přesun na pol. 5151</t>
  </si>
  <si>
    <t>10.</t>
  </si>
  <si>
    <t>11.</t>
  </si>
  <si>
    <t xml:space="preserve">TEHOS SH - budovy, haly, stavby - zvýšení </t>
  </si>
  <si>
    <t>0604</t>
  </si>
  <si>
    <t>TEHOS SH - DHM - zvýšení</t>
  </si>
  <si>
    <t>TEHOS SH - nákup materiálu - zvýšení</t>
  </si>
  <si>
    <t>TEHOS SH - teplo snížení - snížení dle akt. potřeb</t>
  </si>
  <si>
    <t>TEHOS SH - studená voda - snížení dle akt. potřeb</t>
  </si>
  <si>
    <t>Poplatek za uložení odpadů - P</t>
  </si>
  <si>
    <t>DSZO zvýšení fin. prostředků na provoz veřejné dopravy - V</t>
  </si>
  <si>
    <t>Náhrada nákladů od MZ na výsadbu mel. a zpevň. dřevin - 8.750 Kč, I.pol.2019 - P</t>
  </si>
  <si>
    <t>Náhrada nákladů od MZ na výsadbu mel. a zpevň. dřevin - 8.750 Kč, I. pol. 2019 - V</t>
  </si>
  <si>
    <t>Náhrada nákladů od MZ na činnost OLH za III. Q. 2019 - 25.600 Kč - P</t>
  </si>
  <si>
    <t>Výdaje na výkon OLH za III. Q. 2019  - 25.600 Kč - V</t>
  </si>
  <si>
    <t>PROV zvýšení fin. prostředků na cestovné</t>
  </si>
  <si>
    <t>PROV investice - přesun na cestovné</t>
  </si>
  <si>
    <t>PROV investice - přesun na opravy</t>
  </si>
  <si>
    <t>PROV investice - přesun na nákup materiálu</t>
  </si>
  <si>
    <t>PROV zvýšení fin. prostředků na opravy</t>
  </si>
  <si>
    <t>PROV zvýšení fin. prostředků na nákup materiálu</t>
  </si>
  <si>
    <t>PROV investice - prog. vybavení - přesun na prog. vybavení v běžných výdajích</t>
  </si>
  <si>
    <t>PROV investice - přesun na nákup služeb</t>
  </si>
  <si>
    <t xml:space="preserve">PROV zvýšení fin. prostředků na nákup služeb </t>
  </si>
  <si>
    <t>12.</t>
  </si>
  <si>
    <t>13.</t>
  </si>
  <si>
    <t>Prevence znečišťování vody - přesun nevyužitých fin. prostředků</t>
  </si>
  <si>
    <t>OMP Právní poradenství - přesun nevyčerpaných prostředků na org. 0200</t>
  </si>
  <si>
    <t>0700</t>
  </si>
  <si>
    <t>14.</t>
  </si>
  <si>
    <t>0333</t>
  </si>
  <si>
    <t>KTAJ Městská knihovna platy zam. v pracovním poměru - zvýšení</t>
  </si>
  <si>
    <t>OMP Bytové hospodářství zvýšení fin. prostředků dle akt. potřeb - zvýšení</t>
  </si>
  <si>
    <t>OMP Nebyty - přesun nevyužitých fin. prostředků - snížení</t>
  </si>
  <si>
    <t>OMP Bytové hospodářství - přesun nevyužitých fin. prostředků - snížení</t>
  </si>
  <si>
    <t>8245</t>
  </si>
  <si>
    <t>ORM Hurdisovy domy - venkovní inž. sítě - přesun nevyužitých prostředků</t>
  </si>
  <si>
    <t>8259</t>
  </si>
  <si>
    <t>ORM DDH - budova, signalizace, povrch - zvýšení</t>
  </si>
  <si>
    <t>9219</t>
  </si>
  <si>
    <t>ORM ZŠ Trávníky rekonstrukce školního hřiště - zvýšení</t>
  </si>
  <si>
    <t>ORM Úprava světelné signalizace na ul. Komenského - zvýšení</t>
  </si>
  <si>
    <t>9303</t>
  </si>
  <si>
    <t>ORM OB Přístavba nákladního výtahu</t>
  </si>
  <si>
    <t>9347</t>
  </si>
  <si>
    <t>ORM Přestavba kanceláří budova č. 1 - zvýšení dle akt. potřeb</t>
  </si>
  <si>
    <t>9335</t>
  </si>
  <si>
    <t>ORM Kruh. objezd na u. Komenského Nadjezd - zvýšení</t>
  </si>
  <si>
    <t>7250</t>
  </si>
  <si>
    <t>ORM Rozšíření kolumbária, přesun na pol. 5139</t>
  </si>
  <si>
    <t>ORM Rozšíření kolumbária, zavedení nové pol.</t>
  </si>
  <si>
    <t>6264</t>
  </si>
  <si>
    <t>ORM Významné opravy vozovek - přesun na org. 9338</t>
  </si>
  <si>
    <t>6263</t>
  </si>
  <si>
    <t>ORM Významné opravy chodníků - přesun na org. 9338</t>
  </si>
  <si>
    <t>9338</t>
  </si>
  <si>
    <t>ORM Oprava chod. J. Valčíka + Luční - zvýšení</t>
  </si>
  <si>
    <t>15.</t>
  </si>
  <si>
    <t>TEHOS MK - el. energii - snížení, přesun na pol. 5151</t>
  </si>
  <si>
    <t>KTAJ Městská knihovna Baťov platy zam. v prac. poměru - snížení</t>
  </si>
  <si>
    <t>PROV programové vybavení - zvýšení fin. prostředků dle akt. potřeb</t>
  </si>
  <si>
    <t>8265</t>
  </si>
  <si>
    <t>Revitalizace prostor školy ZŠ Trávníky - zvýšení fin. prostředků na realizaci akce</t>
  </si>
  <si>
    <t>SAB Příjmy z pronájmu nemovitosti - zvýšení</t>
  </si>
  <si>
    <t>0624</t>
  </si>
  <si>
    <t>0528</t>
  </si>
  <si>
    <t>Pojistné události - příjem peněžního plnění (auto, protipožární dveře v BD)</t>
  </si>
  <si>
    <t xml:space="preserve">Pojistné události - výměna koberců v MŠ KHM po havárii vody </t>
  </si>
  <si>
    <t>SH přesun na investice (vnitřní parapety)</t>
  </si>
  <si>
    <t>SH zvýšení fin. prostřeků na vnitřní parapety</t>
  </si>
  <si>
    <t>Rozpočtové opatření č. 14/2019 - DODATEK</t>
  </si>
  <si>
    <t>SENIOR B domov pro seniry - inv. dotace</t>
  </si>
  <si>
    <t>SENIOR C domov pro seniry - inv. dotace</t>
  </si>
  <si>
    <t>SENIOR B domov pro seniory, příspěvek na provoz</t>
  </si>
  <si>
    <t>SENIOR B odlehč. služba příspěvek na provoz</t>
  </si>
  <si>
    <t>PS Kvítkovice příspěvek na provoz</t>
  </si>
  <si>
    <t>SENIOR C Denní stacionář příspěvek na provoz</t>
  </si>
  <si>
    <t>SENIOR C Domov pro seniory</t>
  </si>
  <si>
    <t>SENIOR odlehčovací služba příspěvek na provoz</t>
  </si>
  <si>
    <t>DPPO - snížení</t>
  </si>
  <si>
    <t>Sportoviště Trávníky - příjmy z pronájmu ost. nemovit. - zvýšení</t>
  </si>
  <si>
    <t>Sportoviště Trávníky - příjmy z poskytování služeb - zavedení nové pol.</t>
  </si>
  <si>
    <t>ROŠ Příjmy z pronájmu nemovitosti - snížení</t>
  </si>
  <si>
    <t>ROŠ Příjmy z vstupného - zvýšení</t>
  </si>
  <si>
    <t>Daň z hazardu - zvýšení</t>
  </si>
  <si>
    <t>32 (Sport. Trávníky) +68 (SENIOR) + 160 d. z hazardu</t>
  </si>
  <si>
    <t>SH Příjmy z pronájmu nemovitosti - zvýšení</t>
  </si>
  <si>
    <t>SENIOR DZR příspěvek na provoz</t>
  </si>
  <si>
    <t>0656</t>
  </si>
  <si>
    <t>ORM MP - přesun na opravy</t>
  </si>
  <si>
    <t>ORM Hurdisovy domy - ven. inž. sítě, přesun na MP opravy</t>
  </si>
  <si>
    <t>ORM MP zvýšení fin. prostředků na opravy</t>
  </si>
  <si>
    <t>ORM Revitalizace prostor školy ZŠ Trávníky, zvýšení</t>
  </si>
  <si>
    <t>PROV programové vybavení - zvýšení</t>
  </si>
  <si>
    <t>PROV přesun na pol. 5172 - progr. vybavení</t>
  </si>
  <si>
    <t>16.</t>
  </si>
  <si>
    <t>17.</t>
  </si>
  <si>
    <t>18.</t>
  </si>
  <si>
    <t>19.</t>
  </si>
  <si>
    <t>20.</t>
  </si>
  <si>
    <t>MP - přesun na investice (kamery)</t>
  </si>
  <si>
    <t xml:space="preserve">MP zvýšení prostředků na investice (kamery) </t>
  </si>
  <si>
    <t>Most M-1 příjem dotace dle smlouvy se SFDI - P</t>
  </si>
  <si>
    <t>7203</t>
  </si>
  <si>
    <t>Příloha k us. č. RMO/40/22/19</t>
  </si>
  <si>
    <t>TEHOS SH - opravy a udržování - přesun na investice - žaluzie</t>
  </si>
  <si>
    <t>0167</t>
  </si>
  <si>
    <t>Záštita ST - přesun na Winter-cup z.s. IČ 08436037</t>
  </si>
  <si>
    <t>21.</t>
  </si>
  <si>
    <t>1244</t>
  </si>
  <si>
    <t>DPFO - snížení</t>
  </si>
  <si>
    <t xml:space="preserve">Fin. dar Winter-Cup, z.s. IČ 08436037 na celorepubl. semifinále ve futsalu </t>
  </si>
  <si>
    <t>Neinv. dotace od ZK pro SENIOR celkem 275.646 Kč - P</t>
  </si>
  <si>
    <t>Neinv. transfer dotace pro SENIOR celkem 275 646 Kč - V</t>
  </si>
  <si>
    <t>Neinv. dotace od ZK pro SENIOR celkem 275.646,- Kč - P</t>
  </si>
  <si>
    <t>Neinv. transfer dotace pro SENIOR celkem 275.646 Kč - V</t>
  </si>
  <si>
    <t>Pojistné události - příjem peněžního plnění (auto, protipožární dveře v BD) - P</t>
  </si>
  <si>
    <t>Pojistné události - výměna koberců v MŠ KHM po havárii vody - V</t>
  </si>
  <si>
    <t>Most M-1 inv. výdaje na uznatelné náklady -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</si>
</sst>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2" fontId="3" fillId="0" borderId="5" xfId="0" applyNumberFormat="1" applyFont="1" applyFill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0" fontId="1" fillId="0" borderId="8" xfId="0" applyFont="1" applyFill="1" applyBorder="1"/>
    <xf numFmtId="4" fontId="3" fillId="0" borderId="5" xfId="0" applyNumberFormat="1" applyFont="1" applyFill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0" fontId="3" fillId="0" borderId="2" xfId="0" applyFont="1" applyBorder="1" applyAlignment="1">
      <alignment horizontal="left"/>
    </xf>
    <xf numFmtId="4" fontId="1" fillId="0" borderId="9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9" fontId="3" fillId="3" borderId="0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3" fillId="0" borderId="2" xfId="0" applyNumberFormat="1" applyFont="1" applyFill="1" applyBorder="1"/>
    <xf numFmtId="4" fontId="3" fillId="3" borderId="6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3" fillId="0" borderId="2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0" fontId="1" fillId="5" borderId="5" xfId="0" applyFont="1" applyFill="1" applyBorder="1"/>
    <xf numFmtId="0" fontId="3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4" fontId="3" fillId="5" borderId="1" xfId="0" applyNumberFormat="1" applyFont="1" applyFill="1" applyBorder="1" applyAlignment="1">
      <alignment horizontal="right"/>
    </xf>
    <xf numFmtId="4" fontId="1" fillId="0" borderId="0" xfId="0" applyNumberFormat="1" applyFont="1"/>
    <xf numFmtId="4" fontId="1" fillId="6" borderId="13" xfId="0" applyNumberFormat="1" applyFont="1" applyFill="1" applyBorder="1"/>
    <xf numFmtId="0" fontId="1" fillId="6" borderId="0" xfId="0" applyFont="1" applyFill="1"/>
    <xf numFmtId="0" fontId="1" fillId="7" borderId="0" xfId="0" applyFont="1" applyFill="1"/>
    <xf numFmtId="4" fontId="1" fillId="7" borderId="0" xfId="0" applyNumberFormat="1" applyFont="1" applyFill="1"/>
    <xf numFmtId="4" fontId="1" fillId="8" borderId="13" xfId="0" applyNumberFormat="1" applyFont="1" applyFill="1" applyBorder="1"/>
    <xf numFmtId="0" fontId="1" fillId="8" borderId="13" xfId="0" applyFont="1" applyFill="1" applyBorder="1"/>
    <xf numFmtId="4" fontId="1" fillId="9" borderId="0" xfId="0" applyNumberFormat="1" applyFont="1" applyFill="1"/>
    <xf numFmtId="4" fontId="3" fillId="0" borderId="0" xfId="0" applyNumberFormat="1" applyFont="1"/>
    <xf numFmtId="0" fontId="1" fillId="0" borderId="5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8" xfId="0" applyFont="1" applyFill="1" applyBorder="1"/>
    <xf numFmtId="4" fontId="1" fillId="5" borderId="6" xfId="0" applyNumberFormat="1" applyFont="1" applyFill="1" applyBorder="1" applyAlignment="1">
      <alignment horizontal="right"/>
    </xf>
    <xf numFmtId="0" fontId="1" fillId="0" borderId="2" xfId="0" applyFont="1" applyFill="1" applyBorder="1"/>
    <xf numFmtId="2" fontId="3" fillId="0" borderId="6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" fontId="3" fillId="5" borderId="6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/>
    </xf>
    <xf numFmtId="49" fontId="1" fillId="10" borderId="5" xfId="0" applyNumberFormat="1" applyFont="1" applyFill="1" applyBorder="1" applyAlignment="1">
      <alignment horizontal="center"/>
    </xf>
    <xf numFmtId="4" fontId="1" fillId="10" borderId="2" xfId="0" applyNumberFormat="1" applyFont="1" applyFill="1" applyBorder="1"/>
    <xf numFmtId="4" fontId="3" fillId="10" borderId="2" xfId="0" applyNumberFormat="1" applyFont="1" applyFill="1" applyBorder="1"/>
    <xf numFmtId="4" fontId="1" fillId="10" borderId="5" xfId="0" applyNumberFormat="1" applyFont="1" applyFill="1" applyBorder="1" applyAlignment="1">
      <alignment horizontal="right"/>
    </xf>
    <xf numFmtId="4" fontId="1" fillId="10" borderId="6" xfId="0" applyNumberFormat="1" applyFont="1" applyFill="1" applyBorder="1" applyAlignment="1">
      <alignment horizontal="right"/>
    </xf>
    <xf numFmtId="4" fontId="3" fillId="1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4" fontId="3" fillId="5" borderId="5" xfId="0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3" fillId="3" borderId="2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75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workbookViewId="0" topLeftCell="A1">
      <pane ySplit="3" topLeftCell="A4" activePane="bottomLeft" state="frozen"/>
      <selection pane="bottomLeft" activeCell="A1" sqref="A1:XFD1048576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7" customWidth="1"/>
    <col min="4" max="4" width="10.00390625" style="57" bestFit="1" customWidth="1"/>
    <col min="5" max="7" width="6.7109375" style="4" customWidth="1"/>
    <col min="8" max="8" width="10.7109375" style="4" customWidth="1"/>
    <col min="9" max="9" width="10.00390625" style="4" customWidth="1"/>
    <col min="10" max="10" width="10.7109375" style="4" customWidth="1"/>
    <col min="11" max="11" width="17.421875" style="4" customWidth="1"/>
    <col min="12" max="12" width="13.28125" style="4" customWidth="1"/>
    <col min="13" max="16384" width="9.140625" style="4" customWidth="1"/>
  </cols>
  <sheetData>
    <row r="1" spans="1:10" ht="15">
      <c r="A1" s="1" t="s">
        <v>45</v>
      </c>
      <c r="B1" s="2"/>
      <c r="C1" s="3"/>
      <c r="D1" s="3"/>
      <c r="H1" s="2" t="s">
        <v>40</v>
      </c>
      <c r="I1" s="2"/>
      <c r="J1" s="1"/>
    </row>
    <row r="2" spans="1:10" s="2" customFormat="1" ht="15">
      <c r="A2" s="5" t="s">
        <v>0</v>
      </c>
      <c r="B2" s="148" t="s">
        <v>1</v>
      </c>
      <c r="C2" s="5"/>
      <c r="D2" s="5" t="s">
        <v>2</v>
      </c>
      <c r="E2" s="148" t="s">
        <v>3</v>
      </c>
      <c r="F2" s="148" t="s">
        <v>4</v>
      </c>
      <c r="G2" s="148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49"/>
      <c r="C3" s="6"/>
      <c r="D3" s="6" t="s">
        <v>10</v>
      </c>
      <c r="E3" s="149"/>
      <c r="F3" s="149"/>
      <c r="G3" s="149"/>
      <c r="H3" s="6" t="s">
        <v>11</v>
      </c>
      <c r="I3" s="6" t="s">
        <v>44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2.75" customHeight="1">
      <c r="A5" s="144" t="s">
        <v>13</v>
      </c>
      <c r="B5" s="12" t="s">
        <v>47</v>
      </c>
      <c r="C5" s="13"/>
      <c r="D5" s="11"/>
      <c r="E5" s="11"/>
      <c r="F5" s="11">
        <v>4216</v>
      </c>
      <c r="G5" s="14" t="s">
        <v>43</v>
      </c>
      <c r="H5" s="22">
        <v>621</v>
      </c>
      <c r="I5" s="16">
        <v>-621</v>
      </c>
      <c r="J5" s="17">
        <f aca="true" t="shared" si="0" ref="J5:J26">H5+I5</f>
        <v>0</v>
      </c>
    </row>
    <row r="6" spans="1:11" ht="15">
      <c r="A6" s="145"/>
      <c r="B6" s="12" t="s">
        <v>48</v>
      </c>
      <c r="C6" s="13"/>
      <c r="D6" s="11"/>
      <c r="E6" s="11"/>
      <c r="F6" s="11">
        <v>4116</v>
      </c>
      <c r="G6" s="14" t="s">
        <v>43</v>
      </c>
      <c r="H6" s="22">
        <v>1126</v>
      </c>
      <c r="I6" s="16">
        <v>-1126</v>
      </c>
      <c r="J6" s="17">
        <f t="shared" si="0"/>
        <v>0</v>
      </c>
      <c r="K6" s="2" t="s">
        <v>73</v>
      </c>
    </row>
    <row r="7" spans="1:12" ht="15">
      <c r="A7" s="145"/>
      <c r="B7" s="91" t="s">
        <v>49</v>
      </c>
      <c r="C7" s="92" t="s">
        <v>42</v>
      </c>
      <c r="D7" s="94">
        <v>107517969</v>
      </c>
      <c r="E7" s="94"/>
      <c r="F7" s="94">
        <v>4216</v>
      </c>
      <c r="G7" s="93" t="s">
        <v>43</v>
      </c>
      <c r="H7" s="95">
        <v>0</v>
      </c>
      <c r="I7" s="96">
        <v>638.64</v>
      </c>
      <c r="J7" s="97">
        <f t="shared" si="0"/>
        <v>638.64</v>
      </c>
      <c r="K7" s="4">
        <v>17969</v>
      </c>
      <c r="L7" s="109">
        <v>638.64</v>
      </c>
    </row>
    <row r="8" spans="1:12" ht="15">
      <c r="A8" s="145"/>
      <c r="B8" s="91" t="s">
        <v>50</v>
      </c>
      <c r="C8" s="92" t="s">
        <v>42</v>
      </c>
      <c r="D8" s="94">
        <v>107117968</v>
      </c>
      <c r="E8" s="94"/>
      <c r="F8" s="94">
        <v>4216</v>
      </c>
      <c r="G8" s="93" t="s">
        <v>43</v>
      </c>
      <c r="H8" s="95">
        <v>0</v>
      </c>
      <c r="I8" s="96">
        <v>37.57</v>
      </c>
      <c r="J8" s="97">
        <f t="shared" si="0"/>
        <v>37.57</v>
      </c>
      <c r="K8" s="4">
        <v>17968</v>
      </c>
      <c r="L8" s="108">
        <v>37.57</v>
      </c>
    </row>
    <row r="9" spans="1:12" ht="15">
      <c r="A9" s="145"/>
      <c r="B9" s="91" t="s">
        <v>51</v>
      </c>
      <c r="C9" s="92" t="s">
        <v>42</v>
      </c>
      <c r="D9" s="94">
        <v>107517016</v>
      </c>
      <c r="E9" s="94"/>
      <c r="F9" s="94">
        <v>4116</v>
      </c>
      <c r="G9" s="93" t="s">
        <v>43</v>
      </c>
      <c r="H9" s="95">
        <v>0</v>
      </c>
      <c r="I9" s="96">
        <v>1012.1</v>
      </c>
      <c r="J9" s="97">
        <f t="shared" si="0"/>
        <v>1012.1</v>
      </c>
      <c r="K9" s="4">
        <v>17016</v>
      </c>
      <c r="L9" s="113">
        <v>1012.1</v>
      </c>
    </row>
    <row r="10" spans="1:12" ht="15">
      <c r="A10" s="145"/>
      <c r="B10" s="98" t="s">
        <v>52</v>
      </c>
      <c r="C10" s="92" t="s">
        <v>42</v>
      </c>
      <c r="D10" s="99">
        <v>107117015</v>
      </c>
      <c r="E10" s="99"/>
      <c r="F10" s="99">
        <v>4116</v>
      </c>
      <c r="G10" s="100" t="s">
        <v>43</v>
      </c>
      <c r="H10" s="101">
        <v>0</v>
      </c>
      <c r="I10" s="105">
        <v>59.53</v>
      </c>
      <c r="J10" s="102">
        <f t="shared" si="0"/>
        <v>59.53</v>
      </c>
      <c r="K10" s="4">
        <v>17015</v>
      </c>
      <c r="L10" s="112">
        <v>59.53</v>
      </c>
    </row>
    <row r="11" spans="1:12" ht="12.75" customHeight="1">
      <c r="A11" s="145"/>
      <c r="B11" s="19" t="s">
        <v>53</v>
      </c>
      <c r="C11" s="19"/>
      <c r="D11" s="19"/>
      <c r="E11" s="20">
        <v>3113</v>
      </c>
      <c r="F11" s="20">
        <v>5137</v>
      </c>
      <c r="G11" s="14" t="s">
        <v>43</v>
      </c>
      <c r="H11" s="87">
        <v>1180</v>
      </c>
      <c r="I11" s="88">
        <v>-1180</v>
      </c>
      <c r="J11" s="17">
        <f t="shared" si="0"/>
        <v>0</v>
      </c>
      <c r="K11" s="2" t="s">
        <v>75</v>
      </c>
      <c r="L11" s="114">
        <f>SUM(L7:L10)</f>
        <v>1747.84</v>
      </c>
    </row>
    <row r="12" spans="1:10" ht="12.75" customHeight="1">
      <c r="A12" s="145"/>
      <c r="B12" s="91" t="s">
        <v>54</v>
      </c>
      <c r="C12" s="92"/>
      <c r="D12" s="94">
        <v>107517016</v>
      </c>
      <c r="E12" s="94">
        <v>3113</v>
      </c>
      <c r="F12" s="94">
        <v>5137</v>
      </c>
      <c r="G12" s="93" t="s">
        <v>43</v>
      </c>
      <c r="H12" s="95">
        <v>0</v>
      </c>
      <c r="I12" s="96">
        <v>1002.37</v>
      </c>
      <c r="J12" s="97">
        <f t="shared" si="0"/>
        <v>1002.37</v>
      </c>
    </row>
    <row r="13" spans="1:10" ht="12.75" customHeight="1">
      <c r="A13" s="145"/>
      <c r="B13" s="91" t="s">
        <v>55</v>
      </c>
      <c r="C13" s="92"/>
      <c r="D13" s="94">
        <v>107117015</v>
      </c>
      <c r="E13" s="125">
        <v>3113</v>
      </c>
      <c r="F13" s="125">
        <v>5137</v>
      </c>
      <c r="G13" s="126" t="s">
        <v>43</v>
      </c>
      <c r="H13" s="122">
        <v>0</v>
      </c>
      <c r="I13" s="127">
        <v>58.96</v>
      </c>
      <c r="J13" s="97">
        <f t="shared" si="0"/>
        <v>58.96</v>
      </c>
    </row>
    <row r="14" spans="1:11" ht="12.75" customHeight="1">
      <c r="A14" s="145"/>
      <c r="B14" s="19" t="s">
        <v>56</v>
      </c>
      <c r="C14" s="13"/>
      <c r="D14" s="11"/>
      <c r="E14" s="80">
        <v>3113</v>
      </c>
      <c r="F14" s="80">
        <v>5137</v>
      </c>
      <c r="G14" s="81" t="s">
        <v>43</v>
      </c>
      <c r="H14" s="15">
        <v>0</v>
      </c>
      <c r="I14" s="21">
        <v>117.93</v>
      </c>
      <c r="J14" s="17">
        <f t="shared" si="0"/>
        <v>117.93</v>
      </c>
      <c r="K14" s="2" t="s">
        <v>74</v>
      </c>
    </row>
    <row r="15" spans="1:12" ht="12.75" customHeight="1">
      <c r="A15" s="145"/>
      <c r="B15" s="19" t="s">
        <v>57</v>
      </c>
      <c r="C15" s="13"/>
      <c r="E15" s="80">
        <v>3113</v>
      </c>
      <c r="F15" s="80">
        <v>5172</v>
      </c>
      <c r="G15" s="81" t="s">
        <v>43</v>
      </c>
      <c r="H15" s="15">
        <v>12</v>
      </c>
      <c r="I15" s="21">
        <v>-12</v>
      </c>
      <c r="J15" s="17">
        <f t="shared" si="0"/>
        <v>0</v>
      </c>
      <c r="K15" s="4" t="s">
        <v>69</v>
      </c>
      <c r="L15" s="113">
        <f>I12+I16</f>
        <v>1012.1</v>
      </c>
    </row>
    <row r="16" spans="1:12" ht="12.75" customHeight="1">
      <c r="A16" s="145"/>
      <c r="B16" s="91" t="s">
        <v>58</v>
      </c>
      <c r="C16" s="92"/>
      <c r="D16" s="94">
        <v>107517016</v>
      </c>
      <c r="E16" s="125">
        <v>3113</v>
      </c>
      <c r="F16" s="125">
        <v>5172</v>
      </c>
      <c r="G16" s="126" t="s">
        <v>43</v>
      </c>
      <c r="H16" s="122">
        <v>0</v>
      </c>
      <c r="I16" s="127">
        <v>9.73</v>
      </c>
      <c r="J16" s="97">
        <f t="shared" si="0"/>
        <v>9.73</v>
      </c>
      <c r="K16" s="4" t="s">
        <v>70</v>
      </c>
      <c r="L16" s="111">
        <f>I13+I17</f>
        <v>59.53</v>
      </c>
    </row>
    <row r="17" spans="1:12" ht="12.75" customHeight="1">
      <c r="A17" s="145"/>
      <c r="B17" s="91" t="s">
        <v>59</v>
      </c>
      <c r="C17" s="92"/>
      <c r="D17" s="94">
        <v>107117015</v>
      </c>
      <c r="E17" s="125">
        <v>3113</v>
      </c>
      <c r="F17" s="125">
        <v>5172</v>
      </c>
      <c r="G17" s="126" t="s">
        <v>43</v>
      </c>
      <c r="H17" s="122">
        <v>0</v>
      </c>
      <c r="I17" s="127">
        <v>0.57</v>
      </c>
      <c r="J17" s="97">
        <f t="shared" si="0"/>
        <v>0.57</v>
      </c>
      <c r="L17" s="106">
        <f>SUM(L15:L16)</f>
        <v>1071.63</v>
      </c>
    </row>
    <row r="18" spans="1:10" ht="12.75" customHeight="1">
      <c r="A18" s="145"/>
      <c r="B18" s="19" t="s">
        <v>60</v>
      </c>
      <c r="C18" s="13"/>
      <c r="D18" s="11"/>
      <c r="E18" s="80">
        <v>3113</v>
      </c>
      <c r="F18" s="80">
        <v>5172</v>
      </c>
      <c r="G18" s="81" t="s">
        <v>43</v>
      </c>
      <c r="H18" s="15">
        <v>0</v>
      </c>
      <c r="I18" s="21">
        <v>1.15</v>
      </c>
      <c r="J18" s="17">
        <f t="shared" si="0"/>
        <v>1.15</v>
      </c>
    </row>
    <row r="19" spans="1:12" ht="12.75" customHeight="1">
      <c r="A19" s="145"/>
      <c r="B19" s="19" t="s">
        <v>61</v>
      </c>
      <c r="C19" s="13"/>
      <c r="D19" s="11"/>
      <c r="E19" s="80">
        <v>3113</v>
      </c>
      <c r="F19" s="80">
        <v>6121</v>
      </c>
      <c r="G19" s="14" t="s">
        <v>43</v>
      </c>
      <c r="H19" s="15">
        <v>324</v>
      </c>
      <c r="I19" s="21">
        <v>-324</v>
      </c>
      <c r="J19" s="17">
        <f t="shared" si="0"/>
        <v>0</v>
      </c>
      <c r="K19" s="4" t="s">
        <v>71</v>
      </c>
      <c r="L19" s="110">
        <f>I20+I24</f>
        <v>638.64</v>
      </c>
    </row>
    <row r="20" spans="1:12" ht="12.75" customHeight="1">
      <c r="A20" s="145"/>
      <c r="B20" s="91" t="s">
        <v>62</v>
      </c>
      <c r="C20" s="92"/>
      <c r="D20" s="94">
        <v>107517969</v>
      </c>
      <c r="E20" s="94">
        <v>3113</v>
      </c>
      <c r="F20" s="94">
        <v>6121</v>
      </c>
      <c r="G20" s="93" t="s">
        <v>43</v>
      </c>
      <c r="H20" s="95">
        <v>0</v>
      </c>
      <c r="I20" s="96">
        <v>278.24</v>
      </c>
      <c r="J20" s="97">
        <f>H20+I20</f>
        <v>278.24</v>
      </c>
      <c r="K20" s="4" t="s">
        <v>72</v>
      </c>
      <c r="L20" s="107">
        <f>I21+I25</f>
        <v>37.57</v>
      </c>
    </row>
    <row r="21" spans="1:12" ht="12.75" customHeight="1">
      <c r="A21" s="145"/>
      <c r="B21" s="91" t="s">
        <v>63</v>
      </c>
      <c r="C21" s="92"/>
      <c r="D21" s="94">
        <v>107117968</v>
      </c>
      <c r="E21" s="94">
        <v>3113</v>
      </c>
      <c r="F21" s="94">
        <v>6121</v>
      </c>
      <c r="G21" s="93" t="s">
        <v>43</v>
      </c>
      <c r="H21" s="95">
        <v>0</v>
      </c>
      <c r="I21" s="96">
        <v>16.37</v>
      </c>
      <c r="J21" s="97">
        <f>H21+I21</f>
        <v>16.37</v>
      </c>
      <c r="L21" s="106">
        <f>SUM(L19:L20)</f>
        <v>676.21</v>
      </c>
    </row>
    <row r="22" spans="1:10" ht="12.75" customHeight="1">
      <c r="A22" s="145"/>
      <c r="B22" s="19" t="s">
        <v>64</v>
      </c>
      <c r="C22" s="19"/>
      <c r="D22" s="19"/>
      <c r="E22" s="11">
        <v>3113</v>
      </c>
      <c r="F22" s="11">
        <v>6121</v>
      </c>
      <c r="G22" s="14" t="s">
        <v>43</v>
      </c>
      <c r="H22" s="22">
        <v>0</v>
      </c>
      <c r="I22" s="16">
        <v>32.73</v>
      </c>
      <c r="J22" s="17">
        <f>H22+I22</f>
        <v>32.73</v>
      </c>
    </row>
    <row r="23" spans="1:12" ht="12.75" customHeight="1">
      <c r="A23" s="145"/>
      <c r="B23" s="19" t="s">
        <v>65</v>
      </c>
      <c r="C23" s="13"/>
      <c r="D23" s="11"/>
      <c r="E23" s="11">
        <v>3113</v>
      </c>
      <c r="F23" s="11">
        <v>6122</v>
      </c>
      <c r="G23" s="14" t="s">
        <v>43</v>
      </c>
      <c r="H23" s="22">
        <v>425</v>
      </c>
      <c r="I23" s="16">
        <v>-425</v>
      </c>
      <c r="J23" s="17">
        <f t="shared" si="0"/>
        <v>0</v>
      </c>
      <c r="K23" s="2" t="s">
        <v>75</v>
      </c>
      <c r="L23" s="114">
        <f>L17+L21</f>
        <v>1747.8400000000001</v>
      </c>
    </row>
    <row r="24" spans="1:10" ht="12.75" customHeight="1">
      <c r="A24" s="145"/>
      <c r="B24" s="91" t="s">
        <v>66</v>
      </c>
      <c r="C24" s="92"/>
      <c r="D24" s="94">
        <v>107517969</v>
      </c>
      <c r="E24" s="94">
        <v>3113</v>
      </c>
      <c r="F24" s="94">
        <v>6122</v>
      </c>
      <c r="G24" s="93" t="s">
        <v>43</v>
      </c>
      <c r="H24" s="95">
        <v>0</v>
      </c>
      <c r="I24" s="96">
        <v>360.4</v>
      </c>
      <c r="J24" s="97">
        <f t="shared" si="0"/>
        <v>360.4</v>
      </c>
    </row>
    <row r="25" spans="1:10" ht="12.75" customHeight="1">
      <c r="A25" s="145"/>
      <c r="B25" s="91" t="s">
        <v>67</v>
      </c>
      <c r="C25" s="92"/>
      <c r="D25" s="94">
        <v>107117968</v>
      </c>
      <c r="E25" s="94">
        <v>3113</v>
      </c>
      <c r="F25" s="94">
        <v>6122</v>
      </c>
      <c r="G25" s="93" t="s">
        <v>43</v>
      </c>
      <c r="H25" s="95">
        <v>0</v>
      </c>
      <c r="I25" s="96">
        <v>21.2</v>
      </c>
      <c r="J25" s="97">
        <f t="shared" si="0"/>
        <v>21.2</v>
      </c>
    </row>
    <row r="26" spans="1:10" ht="12.75" customHeight="1">
      <c r="A26" s="145"/>
      <c r="B26" s="12" t="s">
        <v>68</v>
      </c>
      <c r="C26" s="13"/>
      <c r="D26" s="11"/>
      <c r="E26" s="11">
        <v>3113</v>
      </c>
      <c r="F26" s="11">
        <v>6122</v>
      </c>
      <c r="G26" s="14" t="s">
        <v>43</v>
      </c>
      <c r="H26" s="22">
        <v>0</v>
      </c>
      <c r="I26" s="16">
        <v>42.4</v>
      </c>
      <c r="J26" s="17">
        <f t="shared" si="0"/>
        <v>42.4</v>
      </c>
    </row>
    <row r="27" spans="1:10" ht="12.75" customHeight="1">
      <c r="A27" s="115" t="s">
        <v>14</v>
      </c>
      <c r="B27" s="91" t="s">
        <v>77</v>
      </c>
      <c r="C27" s="92" t="s">
        <v>42</v>
      </c>
      <c r="D27" s="93"/>
      <c r="E27" s="94">
        <v>3314</v>
      </c>
      <c r="F27" s="94">
        <v>2112</v>
      </c>
      <c r="G27" s="93" t="s">
        <v>80</v>
      </c>
      <c r="H27" s="95">
        <v>0</v>
      </c>
      <c r="I27" s="96">
        <v>2.23</v>
      </c>
      <c r="J27" s="97">
        <f aca="true" t="shared" si="1" ref="J27:J51">H27+I27</f>
        <v>2.23</v>
      </c>
    </row>
    <row r="28" spans="1:10" ht="12.75" customHeight="1">
      <c r="A28" s="115" t="s">
        <v>15</v>
      </c>
      <c r="B28" s="91" t="s">
        <v>79</v>
      </c>
      <c r="C28" s="92" t="s">
        <v>42</v>
      </c>
      <c r="D28" s="93"/>
      <c r="E28" s="94">
        <v>3612</v>
      </c>
      <c r="F28" s="94">
        <v>2141</v>
      </c>
      <c r="G28" s="93" t="s">
        <v>78</v>
      </c>
      <c r="H28" s="95">
        <v>0</v>
      </c>
      <c r="I28" s="96">
        <v>0.13</v>
      </c>
      <c r="J28" s="97">
        <f t="shared" si="1"/>
        <v>0.13</v>
      </c>
    </row>
    <row r="29" spans="1:10" ht="12.75" customHeight="1">
      <c r="A29" s="115" t="s">
        <v>35</v>
      </c>
      <c r="B29" s="91" t="s">
        <v>81</v>
      </c>
      <c r="C29" s="92" t="s">
        <v>42</v>
      </c>
      <c r="D29" s="93"/>
      <c r="E29" s="94">
        <v>3632</v>
      </c>
      <c r="F29" s="94">
        <v>2112</v>
      </c>
      <c r="G29" s="93" t="s">
        <v>76</v>
      </c>
      <c r="H29" s="95">
        <v>0</v>
      </c>
      <c r="I29" s="96">
        <v>38</v>
      </c>
      <c r="J29" s="97">
        <f t="shared" si="1"/>
        <v>38</v>
      </c>
    </row>
    <row r="30" spans="1:10" ht="12.75" customHeight="1">
      <c r="A30" s="144" t="s">
        <v>36</v>
      </c>
      <c r="B30" s="12" t="s">
        <v>199</v>
      </c>
      <c r="C30" s="13"/>
      <c r="D30" s="11"/>
      <c r="E30" s="11">
        <v>1036</v>
      </c>
      <c r="F30" s="11">
        <v>5811</v>
      </c>
      <c r="G30" s="14"/>
      <c r="H30" s="22">
        <v>-77.94</v>
      </c>
      <c r="I30" s="16">
        <v>-8.75</v>
      </c>
      <c r="J30" s="17">
        <f t="shared" si="1"/>
        <v>-86.69</v>
      </c>
    </row>
    <row r="31" spans="1:10" ht="12.75" customHeight="1">
      <c r="A31" s="146"/>
      <c r="B31" s="12" t="s">
        <v>200</v>
      </c>
      <c r="C31" s="13"/>
      <c r="D31" s="11"/>
      <c r="E31" s="11">
        <v>1036</v>
      </c>
      <c r="F31" s="11">
        <v>5811</v>
      </c>
      <c r="G31" s="14"/>
      <c r="H31" s="22">
        <v>77.94</v>
      </c>
      <c r="I31" s="16">
        <v>8.75</v>
      </c>
      <c r="J31" s="17">
        <f t="shared" si="1"/>
        <v>86.69</v>
      </c>
    </row>
    <row r="32" spans="1:10" ht="12.75" customHeight="1">
      <c r="A32" s="144" t="s">
        <v>41</v>
      </c>
      <c r="B32" s="12" t="s">
        <v>201</v>
      </c>
      <c r="C32" s="13"/>
      <c r="D32" s="11"/>
      <c r="E32" s="11">
        <v>1036</v>
      </c>
      <c r="F32" s="11">
        <v>5811</v>
      </c>
      <c r="G32" s="14"/>
      <c r="H32" s="22">
        <v>-86.69</v>
      </c>
      <c r="I32" s="16">
        <v>-25.6</v>
      </c>
      <c r="J32" s="17">
        <f t="shared" si="1"/>
        <v>-112.28999999999999</v>
      </c>
    </row>
    <row r="33" spans="1:10" ht="12.75" customHeight="1">
      <c r="A33" s="146"/>
      <c r="B33" s="12" t="s">
        <v>202</v>
      </c>
      <c r="C33" s="13"/>
      <c r="D33" s="11"/>
      <c r="E33" s="11">
        <v>1036</v>
      </c>
      <c r="F33" s="11">
        <v>5811</v>
      </c>
      <c r="G33" s="14"/>
      <c r="H33" s="22">
        <v>86.69</v>
      </c>
      <c r="I33" s="16">
        <v>25.6</v>
      </c>
      <c r="J33" s="17">
        <f t="shared" si="1"/>
        <v>112.28999999999999</v>
      </c>
    </row>
    <row r="34" spans="1:10" ht="12.75" customHeight="1">
      <c r="A34" s="144" t="s">
        <v>90</v>
      </c>
      <c r="B34" s="91" t="s">
        <v>88</v>
      </c>
      <c r="C34" s="92" t="s">
        <v>42</v>
      </c>
      <c r="D34" s="93" t="s">
        <v>87</v>
      </c>
      <c r="E34" s="94"/>
      <c r="F34" s="94">
        <v>4122</v>
      </c>
      <c r="G34" s="93" t="s">
        <v>86</v>
      </c>
      <c r="H34" s="95">
        <v>0</v>
      </c>
      <c r="I34" s="96">
        <v>45</v>
      </c>
      <c r="J34" s="97">
        <f t="shared" si="1"/>
        <v>45</v>
      </c>
    </row>
    <row r="35" spans="1:10" ht="12.75" customHeight="1">
      <c r="A35" s="146"/>
      <c r="B35" s="91" t="s">
        <v>89</v>
      </c>
      <c r="C35" s="92" t="s">
        <v>42</v>
      </c>
      <c r="D35" s="93" t="s">
        <v>87</v>
      </c>
      <c r="E35" s="94">
        <v>3113</v>
      </c>
      <c r="F35" s="94">
        <v>5336</v>
      </c>
      <c r="G35" s="93" t="s">
        <v>86</v>
      </c>
      <c r="H35" s="95">
        <v>0</v>
      </c>
      <c r="I35" s="96">
        <v>45</v>
      </c>
      <c r="J35" s="97">
        <f t="shared" si="1"/>
        <v>45</v>
      </c>
    </row>
    <row r="36" spans="1:10" ht="12.75" customHeight="1">
      <c r="A36" s="144" t="s">
        <v>99</v>
      </c>
      <c r="B36" s="12" t="s">
        <v>100</v>
      </c>
      <c r="C36" s="13"/>
      <c r="D36" s="14" t="s">
        <v>92</v>
      </c>
      <c r="E36" s="11"/>
      <c r="F36" s="11">
        <v>4122</v>
      </c>
      <c r="G36" s="14" t="s">
        <v>91</v>
      </c>
      <c r="H36" s="22">
        <v>613.37</v>
      </c>
      <c r="I36" s="16">
        <v>19.96</v>
      </c>
      <c r="J36" s="17">
        <f t="shared" si="1"/>
        <v>633.33</v>
      </c>
    </row>
    <row r="37" spans="1:10" ht="12.75" customHeight="1">
      <c r="A37" s="145"/>
      <c r="B37" s="12" t="s">
        <v>101</v>
      </c>
      <c r="C37" s="13"/>
      <c r="D37" s="14" t="s">
        <v>92</v>
      </c>
      <c r="E37" s="11">
        <v>4356</v>
      </c>
      <c r="F37" s="11">
        <v>5336</v>
      </c>
      <c r="G37" s="14" t="s">
        <v>91</v>
      </c>
      <c r="H37" s="22">
        <v>613.37</v>
      </c>
      <c r="I37" s="16">
        <v>19.96</v>
      </c>
      <c r="J37" s="17">
        <f t="shared" si="1"/>
        <v>633.33</v>
      </c>
    </row>
    <row r="38" spans="1:10" ht="12.75" customHeight="1">
      <c r="A38" s="145"/>
      <c r="B38" s="12" t="s">
        <v>105</v>
      </c>
      <c r="C38" s="13"/>
      <c r="D38" s="14" t="s">
        <v>92</v>
      </c>
      <c r="E38" s="11"/>
      <c r="F38" s="11">
        <v>4122</v>
      </c>
      <c r="G38" s="14" t="s">
        <v>93</v>
      </c>
      <c r="H38" s="22">
        <v>8650.6</v>
      </c>
      <c r="I38" s="16">
        <v>587.52</v>
      </c>
      <c r="J38" s="17">
        <f t="shared" si="1"/>
        <v>9238.12</v>
      </c>
    </row>
    <row r="39" spans="1:10" ht="12.75" customHeight="1">
      <c r="A39" s="145"/>
      <c r="B39" s="12" t="s">
        <v>104</v>
      </c>
      <c r="C39" s="13"/>
      <c r="D39" s="14" t="s">
        <v>92</v>
      </c>
      <c r="E39" s="11">
        <v>4350</v>
      </c>
      <c r="F39" s="11">
        <v>5336</v>
      </c>
      <c r="G39" s="14" t="s">
        <v>93</v>
      </c>
      <c r="H39" s="22">
        <v>8650.6</v>
      </c>
      <c r="I39" s="16">
        <v>587.52</v>
      </c>
      <c r="J39" s="17">
        <f t="shared" si="1"/>
        <v>9238.12</v>
      </c>
    </row>
    <row r="40" spans="1:10" ht="12.75" customHeight="1">
      <c r="A40" s="145"/>
      <c r="B40" s="12" t="s">
        <v>102</v>
      </c>
      <c r="C40" s="13"/>
      <c r="D40" s="14" t="s">
        <v>92</v>
      </c>
      <c r="E40" s="11"/>
      <c r="F40" s="11">
        <v>4122</v>
      </c>
      <c r="G40" s="14" t="s">
        <v>94</v>
      </c>
      <c r="H40" s="22">
        <v>2240</v>
      </c>
      <c r="I40" s="16">
        <v>54.74</v>
      </c>
      <c r="J40" s="17">
        <f t="shared" si="1"/>
        <v>2294.74</v>
      </c>
    </row>
    <row r="41" spans="1:10" ht="12.75" customHeight="1">
      <c r="A41" s="145"/>
      <c r="B41" s="12" t="s">
        <v>103</v>
      </c>
      <c r="C41" s="13"/>
      <c r="D41" s="14" t="s">
        <v>92</v>
      </c>
      <c r="E41" s="11">
        <v>4351</v>
      </c>
      <c r="F41" s="11">
        <v>5336</v>
      </c>
      <c r="G41" s="14" t="s">
        <v>94</v>
      </c>
      <c r="H41" s="22">
        <v>2240</v>
      </c>
      <c r="I41" s="16">
        <v>54.74</v>
      </c>
      <c r="J41" s="17">
        <f t="shared" si="1"/>
        <v>2294.74</v>
      </c>
    </row>
    <row r="42" spans="1:10" ht="12.75" customHeight="1">
      <c r="A42" s="145"/>
      <c r="B42" s="12" t="s">
        <v>113</v>
      </c>
      <c r="C42" s="13"/>
      <c r="D42" s="14" t="s">
        <v>92</v>
      </c>
      <c r="E42" s="11"/>
      <c r="F42" s="11">
        <v>4122</v>
      </c>
      <c r="G42" s="14" t="s">
        <v>95</v>
      </c>
      <c r="H42" s="22">
        <v>11213.74</v>
      </c>
      <c r="I42" s="16">
        <v>631.66</v>
      </c>
      <c r="J42" s="17">
        <f t="shared" si="1"/>
        <v>11845.4</v>
      </c>
    </row>
    <row r="43" spans="1:10" ht="12.75" customHeight="1">
      <c r="A43" s="145"/>
      <c r="B43" s="12" t="s">
        <v>106</v>
      </c>
      <c r="C43" s="13"/>
      <c r="D43" s="14" t="s">
        <v>92</v>
      </c>
      <c r="E43" s="11">
        <v>4350</v>
      </c>
      <c r="F43" s="11">
        <v>5336</v>
      </c>
      <c r="G43" s="14" t="s">
        <v>95</v>
      </c>
      <c r="H43" s="22">
        <v>11213.74</v>
      </c>
      <c r="I43" s="16">
        <v>631.66</v>
      </c>
      <c r="J43" s="17">
        <f t="shared" si="1"/>
        <v>11845.4</v>
      </c>
    </row>
    <row r="44" spans="1:10" ht="12.75" customHeight="1">
      <c r="A44" s="145"/>
      <c r="B44" s="12" t="s">
        <v>107</v>
      </c>
      <c r="C44" s="13"/>
      <c r="D44" s="14" t="s">
        <v>92</v>
      </c>
      <c r="E44" s="11"/>
      <c r="F44" s="11">
        <v>4122</v>
      </c>
      <c r="G44" s="14" t="s">
        <v>96</v>
      </c>
      <c r="H44" s="22">
        <v>1064.63</v>
      </c>
      <c r="I44" s="16">
        <v>51.22</v>
      </c>
      <c r="J44" s="17">
        <f t="shared" si="1"/>
        <v>1115.8500000000001</v>
      </c>
    </row>
    <row r="45" spans="1:10" ht="12.75" customHeight="1">
      <c r="A45" s="145"/>
      <c r="B45" s="12" t="s">
        <v>108</v>
      </c>
      <c r="C45" s="13"/>
      <c r="D45" s="14" t="s">
        <v>92</v>
      </c>
      <c r="E45" s="11">
        <v>4359</v>
      </c>
      <c r="F45" s="11">
        <v>5336</v>
      </c>
      <c r="G45" s="14" t="s">
        <v>96</v>
      </c>
      <c r="H45" s="22">
        <v>1064.63</v>
      </c>
      <c r="I45" s="16">
        <v>51.22</v>
      </c>
      <c r="J45" s="17">
        <f t="shared" si="1"/>
        <v>1115.8500000000001</v>
      </c>
    </row>
    <row r="46" spans="1:10" ht="12.75" customHeight="1">
      <c r="A46" s="145"/>
      <c r="B46" s="12" t="s">
        <v>112</v>
      </c>
      <c r="C46" s="13"/>
      <c r="D46" s="14" t="s">
        <v>92</v>
      </c>
      <c r="E46" s="11"/>
      <c r="F46" s="11">
        <v>4122</v>
      </c>
      <c r="G46" s="14" t="s">
        <v>97</v>
      </c>
      <c r="H46" s="22">
        <v>5974.87</v>
      </c>
      <c r="I46" s="16">
        <v>366.3</v>
      </c>
      <c r="J46" s="17">
        <f t="shared" si="1"/>
        <v>6341.17</v>
      </c>
    </row>
    <row r="47" spans="1:10" ht="12.75" customHeight="1">
      <c r="A47" s="145"/>
      <c r="B47" s="12" t="s">
        <v>109</v>
      </c>
      <c r="C47" s="13"/>
      <c r="D47" s="14" t="s">
        <v>92</v>
      </c>
      <c r="E47" s="11">
        <v>4357</v>
      </c>
      <c r="F47" s="11">
        <v>5336</v>
      </c>
      <c r="G47" s="14" t="s">
        <v>97</v>
      </c>
      <c r="H47" s="22">
        <v>5974.87</v>
      </c>
      <c r="I47" s="16">
        <v>366.3</v>
      </c>
      <c r="J47" s="17">
        <f t="shared" si="1"/>
        <v>6341.17</v>
      </c>
    </row>
    <row r="48" spans="1:12" ht="12.75" customHeight="1">
      <c r="A48" s="145"/>
      <c r="B48" s="12" t="s">
        <v>110</v>
      </c>
      <c r="C48" s="13"/>
      <c r="D48" s="14" t="s">
        <v>92</v>
      </c>
      <c r="E48" s="11"/>
      <c r="F48" s="11">
        <v>4122</v>
      </c>
      <c r="G48" s="14" t="s">
        <v>98</v>
      </c>
      <c r="H48" s="22">
        <v>1064.63</v>
      </c>
      <c r="I48" s="16">
        <v>91.38</v>
      </c>
      <c r="J48" s="17">
        <f t="shared" si="1"/>
        <v>1156.0100000000002</v>
      </c>
      <c r="K48" s="57"/>
      <c r="L48" s="57"/>
    </row>
    <row r="49" spans="1:12" ht="12.75" customHeight="1">
      <c r="A49" s="146"/>
      <c r="B49" s="12" t="s">
        <v>111</v>
      </c>
      <c r="C49" s="13"/>
      <c r="D49" s="14" t="s">
        <v>92</v>
      </c>
      <c r="E49" s="11">
        <v>4359</v>
      </c>
      <c r="F49" s="11">
        <v>5336</v>
      </c>
      <c r="G49" s="14" t="s">
        <v>98</v>
      </c>
      <c r="H49" s="22">
        <v>1064.63</v>
      </c>
      <c r="I49" s="16">
        <v>91.38</v>
      </c>
      <c r="J49" s="17">
        <f t="shared" si="1"/>
        <v>1156.0100000000002</v>
      </c>
      <c r="K49" s="118"/>
      <c r="L49" s="118"/>
    </row>
    <row r="50" spans="1:12" ht="12.75" customHeight="1">
      <c r="A50" s="144" t="s">
        <v>185</v>
      </c>
      <c r="B50" s="12" t="s">
        <v>197</v>
      </c>
      <c r="C50" s="13"/>
      <c r="D50" s="14"/>
      <c r="E50" s="11"/>
      <c r="F50" s="11">
        <v>1333</v>
      </c>
      <c r="G50" s="14"/>
      <c r="H50" s="22">
        <v>17700</v>
      </c>
      <c r="I50" s="16">
        <v>220</v>
      </c>
      <c r="J50" s="17">
        <f t="shared" si="1"/>
        <v>17920</v>
      </c>
      <c r="K50" s="118"/>
      <c r="L50" s="118"/>
    </row>
    <row r="51" spans="1:12" ht="12.75" customHeight="1">
      <c r="A51" s="146"/>
      <c r="B51" s="19" t="s">
        <v>198</v>
      </c>
      <c r="C51" s="13"/>
      <c r="D51" s="14"/>
      <c r="E51" s="11">
        <v>2221</v>
      </c>
      <c r="F51" s="11">
        <v>5213</v>
      </c>
      <c r="G51" s="14"/>
      <c r="H51" s="22">
        <v>23163.8</v>
      </c>
      <c r="I51" s="16">
        <v>220</v>
      </c>
      <c r="J51" s="17">
        <f t="shared" si="1"/>
        <v>23383.8</v>
      </c>
      <c r="K51" s="118"/>
      <c r="L51" s="118"/>
    </row>
    <row r="52" spans="1:10" s="26" customFormat="1" ht="12.75" customHeight="1">
      <c r="A52" s="23"/>
      <c r="B52" s="24"/>
      <c r="C52" s="25"/>
      <c r="D52" s="25"/>
      <c r="E52" s="157" t="s">
        <v>16</v>
      </c>
      <c r="F52" s="157"/>
      <c r="G52" s="157"/>
      <c r="H52" s="21">
        <f>H5+H6+H7+H8+H9+H10+H27+H28+H29+H34+H36+H38+H40+H42+H44+H46+H48+H50</f>
        <v>50268.84</v>
      </c>
      <c r="I52" s="21">
        <f>I5+I6+I7+I8+I9+I10+I27+I28+I29+I34+I36+I38+I40+I42+I44+I46+I48+I50</f>
        <v>2108.98</v>
      </c>
      <c r="J52" s="21">
        <f>J5+J6+J7+J8+J9+J10+J27+J28+J29+J34+J36+J38+J40+J42+J44+J46+J48+J50</f>
        <v>52377.82</v>
      </c>
    </row>
    <row r="53" spans="1:10" s="26" customFormat="1" ht="12.75" customHeight="1">
      <c r="A53" s="23"/>
      <c r="B53" s="27" t="s">
        <v>39</v>
      </c>
      <c r="C53" s="25"/>
      <c r="D53" s="25"/>
      <c r="E53" s="158" t="s">
        <v>17</v>
      </c>
      <c r="F53" s="158"/>
      <c r="G53" s="158"/>
      <c r="H53" s="21">
        <f>H11+H12+H13+H14+H15+H16+H17+H18+H35+H37+H39+H41+H43+H45+H47+H49+H51</f>
        <v>55177.64</v>
      </c>
      <c r="I53" s="21">
        <f>I11+I12+I13+I14+I15+I16+I17+I18+I35+I37+I39+I41+I43+I45+I47+I49+I51</f>
        <v>2066.4900000000002</v>
      </c>
      <c r="J53" s="21">
        <f>J11+J12+J13+J14+J15+J16+J17+J18+J35+J37+J39+J41+J43+J45+J47+J49+J51</f>
        <v>57244.130000000005</v>
      </c>
    </row>
    <row r="54" spans="1:10" s="26" customFormat="1" ht="12.75" customHeight="1">
      <c r="A54" s="23"/>
      <c r="B54" s="28"/>
      <c r="C54" s="25"/>
      <c r="D54" s="25"/>
      <c r="E54" s="153" t="s">
        <v>18</v>
      </c>
      <c r="F54" s="153"/>
      <c r="G54" s="153"/>
      <c r="H54" s="84">
        <f>H19+H20+H21+H22+H23+H24+H25+H26</f>
        <v>749</v>
      </c>
      <c r="I54" s="84">
        <f>I19+I20+I21+I22+I23+I24+I25+I26</f>
        <v>2.3400000000000105</v>
      </c>
      <c r="J54" s="84">
        <f>J19+J20+J21+J22+J23+J24+J25+J26</f>
        <v>751.34</v>
      </c>
    </row>
    <row r="55" spans="1:10" ht="12.75" customHeight="1">
      <c r="A55" s="30"/>
      <c r="B55" s="31"/>
      <c r="C55" s="32"/>
      <c r="D55" s="32"/>
      <c r="E55" s="153" t="s">
        <v>19</v>
      </c>
      <c r="F55" s="153"/>
      <c r="G55" s="153"/>
      <c r="H55" s="33">
        <f>H52-H53-H54</f>
        <v>-5657.800000000003</v>
      </c>
      <c r="I55" s="33">
        <f>I52-I53-I54</f>
        <v>40.14999999999977</v>
      </c>
      <c r="J55" s="33">
        <f>J52-J53-J54</f>
        <v>-5617.650000000005</v>
      </c>
    </row>
    <row r="56" spans="1:10" ht="12.75" customHeight="1">
      <c r="A56" s="34" t="s">
        <v>20</v>
      </c>
      <c r="B56" s="35"/>
      <c r="C56" s="36"/>
      <c r="D56" s="36"/>
      <c r="E56" s="37"/>
      <c r="F56" s="35"/>
      <c r="G56" s="35"/>
      <c r="H56" s="38"/>
      <c r="I56" s="38"/>
      <c r="J56" s="39"/>
    </row>
    <row r="57" spans="1:10" ht="12.75" customHeight="1">
      <c r="A57" s="147" t="s">
        <v>13</v>
      </c>
      <c r="B57" s="40" t="s">
        <v>84</v>
      </c>
      <c r="C57" s="13"/>
      <c r="D57" s="14"/>
      <c r="E57" s="20">
        <v>3399</v>
      </c>
      <c r="F57" s="20">
        <v>5194</v>
      </c>
      <c r="G57" s="14" t="s">
        <v>83</v>
      </c>
      <c r="H57" s="22">
        <v>104</v>
      </c>
      <c r="I57" s="18">
        <v>-4</v>
      </c>
      <c r="J57" s="22">
        <f aca="true" t="shared" si="2" ref="J57:J140">H57+I57</f>
        <v>100</v>
      </c>
    </row>
    <row r="58" spans="1:10" ht="12.75" customHeight="1">
      <c r="A58" s="147"/>
      <c r="B58" s="91" t="s">
        <v>85</v>
      </c>
      <c r="C58" s="92" t="s">
        <v>42</v>
      </c>
      <c r="D58" s="91"/>
      <c r="E58" s="94">
        <v>3399</v>
      </c>
      <c r="F58" s="94">
        <v>5492</v>
      </c>
      <c r="G58" s="93" t="s">
        <v>83</v>
      </c>
      <c r="H58" s="95">
        <v>0</v>
      </c>
      <c r="I58" s="117">
        <v>4</v>
      </c>
      <c r="J58" s="95">
        <f aca="true" t="shared" si="3" ref="J58:J62">H58+I58</f>
        <v>4</v>
      </c>
    </row>
    <row r="59" spans="1:10" ht="12.75" customHeight="1">
      <c r="A59" s="144" t="s">
        <v>14</v>
      </c>
      <c r="B59" s="85" t="s">
        <v>129</v>
      </c>
      <c r="C59" s="86"/>
      <c r="D59" s="123"/>
      <c r="E59" s="80">
        <v>3419</v>
      </c>
      <c r="F59" s="80">
        <v>5331</v>
      </c>
      <c r="G59" s="81" t="s">
        <v>128</v>
      </c>
      <c r="H59" s="15">
        <v>30</v>
      </c>
      <c r="I59" s="124">
        <v>-30</v>
      </c>
      <c r="J59" s="22">
        <f t="shared" si="3"/>
        <v>0</v>
      </c>
    </row>
    <row r="60" spans="1:10" ht="12.75" customHeight="1">
      <c r="A60" s="145"/>
      <c r="B60" s="85" t="s">
        <v>130</v>
      </c>
      <c r="C60" s="86"/>
      <c r="D60" s="123"/>
      <c r="E60" s="80">
        <v>3419</v>
      </c>
      <c r="F60" s="80">
        <v>5331</v>
      </c>
      <c r="G60" s="81" t="s">
        <v>128</v>
      </c>
      <c r="H60" s="15">
        <v>160</v>
      </c>
      <c r="I60" s="124">
        <v>-38</v>
      </c>
      <c r="J60" s="22">
        <f t="shared" si="3"/>
        <v>122</v>
      </c>
    </row>
    <row r="61" spans="1:10" ht="12.75" customHeight="1">
      <c r="A61" s="145"/>
      <c r="B61" s="85" t="s">
        <v>131</v>
      </c>
      <c r="C61" s="86"/>
      <c r="D61" s="123"/>
      <c r="E61" s="80">
        <v>3419</v>
      </c>
      <c r="F61" s="80">
        <v>5331</v>
      </c>
      <c r="G61" s="81" t="s">
        <v>128</v>
      </c>
      <c r="H61" s="15">
        <v>80</v>
      </c>
      <c r="I61" s="124">
        <v>-27</v>
      </c>
      <c r="J61" s="22">
        <f t="shared" si="3"/>
        <v>53</v>
      </c>
    </row>
    <row r="62" spans="1:10" ht="12.75" customHeight="1">
      <c r="A62" s="145"/>
      <c r="B62" s="85" t="s">
        <v>132</v>
      </c>
      <c r="C62" s="86"/>
      <c r="D62" s="123"/>
      <c r="E62" s="80">
        <v>3419</v>
      </c>
      <c r="F62" s="80">
        <v>5331</v>
      </c>
      <c r="G62" s="81" t="s">
        <v>128</v>
      </c>
      <c r="H62" s="15">
        <v>91</v>
      </c>
      <c r="I62" s="124">
        <v>-56</v>
      </c>
      <c r="J62" s="15">
        <f t="shared" si="3"/>
        <v>35</v>
      </c>
    </row>
    <row r="63" spans="1:10" ht="12.75" customHeight="1">
      <c r="A63" s="145"/>
      <c r="B63" s="85" t="s">
        <v>115</v>
      </c>
      <c r="C63" s="86"/>
      <c r="D63" s="81"/>
      <c r="E63" s="80">
        <v>5213</v>
      </c>
      <c r="F63" s="80">
        <v>5903</v>
      </c>
      <c r="G63" s="81"/>
      <c r="H63" s="15">
        <v>1000</v>
      </c>
      <c r="I63" s="21">
        <v>-1000</v>
      </c>
      <c r="J63" s="15">
        <f t="shared" si="2"/>
        <v>0</v>
      </c>
    </row>
    <row r="64" spans="1:12" ht="12.75" customHeight="1">
      <c r="A64" s="146"/>
      <c r="B64" s="19" t="s">
        <v>114</v>
      </c>
      <c r="C64" s="19"/>
      <c r="D64" s="19"/>
      <c r="E64" s="20">
        <v>2221</v>
      </c>
      <c r="F64" s="20">
        <v>5213</v>
      </c>
      <c r="G64" s="19"/>
      <c r="H64" s="15">
        <v>23383.8</v>
      </c>
      <c r="I64" s="21">
        <v>1151</v>
      </c>
      <c r="J64" s="15">
        <f t="shared" si="2"/>
        <v>24534.8</v>
      </c>
      <c r="L64" s="106"/>
    </row>
    <row r="65" spans="1:10" ht="12.75" customHeight="1">
      <c r="A65" s="144" t="s">
        <v>15</v>
      </c>
      <c r="B65" s="85" t="s">
        <v>117</v>
      </c>
      <c r="C65" s="86"/>
      <c r="D65" s="81"/>
      <c r="E65" s="89">
        <v>5512</v>
      </c>
      <c r="F65" s="89">
        <v>5167</v>
      </c>
      <c r="G65" s="81" t="s">
        <v>119</v>
      </c>
      <c r="H65" s="116">
        <v>15</v>
      </c>
      <c r="I65" s="90">
        <v>-5</v>
      </c>
      <c r="J65" s="15">
        <f t="shared" si="2"/>
        <v>10</v>
      </c>
    </row>
    <row r="66" spans="1:10" ht="12.75" customHeight="1">
      <c r="A66" s="145"/>
      <c r="B66" s="85" t="s">
        <v>118</v>
      </c>
      <c r="C66" s="86"/>
      <c r="D66" s="81"/>
      <c r="E66" s="89">
        <v>5512</v>
      </c>
      <c r="F66" s="89">
        <v>5134</v>
      </c>
      <c r="G66" s="81" t="s">
        <v>119</v>
      </c>
      <c r="H66" s="116">
        <v>10</v>
      </c>
      <c r="I66" s="90">
        <v>5</v>
      </c>
      <c r="J66" s="15">
        <f t="shared" si="2"/>
        <v>15</v>
      </c>
    </row>
    <row r="67" spans="1:10" ht="12.75" customHeight="1">
      <c r="A67" s="145"/>
      <c r="B67" s="85" t="s">
        <v>120</v>
      </c>
      <c r="C67" s="86"/>
      <c r="D67" s="81"/>
      <c r="E67" s="89">
        <v>5512</v>
      </c>
      <c r="F67" s="89">
        <v>5132</v>
      </c>
      <c r="G67" s="81" t="s">
        <v>119</v>
      </c>
      <c r="H67" s="116">
        <v>21</v>
      </c>
      <c r="I67" s="90">
        <v>-20</v>
      </c>
      <c r="J67" s="15">
        <f t="shared" si="2"/>
        <v>1</v>
      </c>
    </row>
    <row r="68" spans="1:10" ht="15">
      <c r="A68" s="145"/>
      <c r="B68" s="85" t="s">
        <v>121</v>
      </c>
      <c r="C68" s="86"/>
      <c r="D68" s="81"/>
      <c r="E68" s="89">
        <v>5512</v>
      </c>
      <c r="F68" s="89">
        <v>5137</v>
      </c>
      <c r="G68" s="81" t="s">
        <v>119</v>
      </c>
      <c r="H68" s="116">
        <v>68</v>
      </c>
      <c r="I68" s="90">
        <v>20</v>
      </c>
      <c r="J68" s="15">
        <f t="shared" si="2"/>
        <v>88</v>
      </c>
    </row>
    <row r="69" spans="1:10" ht="15">
      <c r="A69" s="145"/>
      <c r="B69" s="85" t="s">
        <v>122</v>
      </c>
      <c r="C69" s="86"/>
      <c r="D69" s="81"/>
      <c r="E69" s="89">
        <v>5512</v>
      </c>
      <c r="F69" s="89">
        <v>5171</v>
      </c>
      <c r="G69" s="81" t="s">
        <v>123</v>
      </c>
      <c r="H69" s="116">
        <v>50</v>
      </c>
      <c r="I69" s="90">
        <v>-10</v>
      </c>
      <c r="J69" s="15">
        <f t="shared" si="2"/>
        <v>40</v>
      </c>
    </row>
    <row r="70" spans="1:10" ht="15">
      <c r="A70" s="145"/>
      <c r="B70" s="85" t="s">
        <v>124</v>
      </c>
      <c r="C70" s="86"/>
      <c r="D70" s="81"/>
      <c r="E70" s="89">
        <v>5512</v>
      </c>
      <c r="F70" s="89">
        <v>5156</v>
      </c>
      <c r="G70" s="81" t="s">
        <v>123</v>
      </c>
      <c r="H70" s="116">
        <v>30</v>
      </c>
      <c r="I70" s="90">
        <v>10</v>
      </c>
      <c r="J70" s="15">
        <f t="shared" si="2"/>
        <v>40</v>
      </c>
    </row>
    <row r="71" spans="1:10" ht="15">
      <c r="A71" s="145"/>
      <c r="B71" s="85" t="s">
        <v>126</v>
      </c>
      <c r="C71" s="86"/>
      <c r="D71" s="81"/>
      <c r="E71" s="89">
        <v>5212</v>
      </c>
      <c r="F71" s="89">
        <v>5137</v>
      </c>
      <c r="G71" s="81"/>
      <c r="H71" s="116">
        <v>75</v>
      </c>
      <c r="I71" s="90">
        <v>-20</v>
      </c>
      <c r="J71" s="15">
        <f t="shared" si="2"/>
        <v>55</v>
      </c>
    </row>
    <row r="72" spans="1:10" ht="15">
      <c r="A72" s="145"/>
      <c r="B72" s="85" t="s">
        <v>127</v>
      </c>
      <c r="C72" s="86"/>
      <c r="D72" s="81"/>
      <c r="E72" s="89">
        <v>5212</v>
      </c>
      <c r="F72" s="89">
        <v>5169</v>
      </c>
      <c r="G72" s="81"/>
      <c r="H72" s="116">
        <v>118</v>
      </c>
      <c r="I72" s="90">
        <v>-50</v>
      </c>
      <c r="J72" s="15">
        <f t="shared" si="2"/>
        <v>68</v>
      </c>
    </row>
    <row r="73" spans="1:10" ht="12.75" customHeight="1">
      <c r="A73" s="145"/>
      <c r="B73" s="12" t="s">
        <v>125</v>
      </c>
      <c r="C73" s="13"/>
      <c r="D73" s="14"/>
      <c r="E73" s="11">
        <v>5512</v>
      </c>
      <c r="F73" s="11">
        <v>5132</v>
      </c>
      <c r="G73" s="14" t="s">
        <v>123</v>
      </c>
      <c r="H73" s="22">
        <v>10</v>
      </c>
      <c r="I73" s="16">
        <v>70</v>
      </c>
      <c r="J73" s="15">
        <f t="shared" si="2"/>
        <v>80</v>
      </c>
    </row>
    <row r="74" spans="1:10" ht="12.75" customHeight="1">
      <c r="A74" s="119" t="s">
        <v>35</v>
      </c>
      <c r="B74" s="40" t="s">
        <v>133</v>
      </c>
      <c r="C74" s="13"/>
      <c r="D74" s="14"/>
      <c r="E74" s="11">
        <v>6171</v>
      </c>
      <c r="F74" s="11">
        <v>5166</v>
      </c>
      <c r="G74" s="14" t="s">
        <v>116</v>
      </c>
      <c r="H74" s="15">
        <v>830</v>
      </c>
      <c r="I74" s="16">
        <v>-43</v>
      </c>
      <c r="J74" s="15">
        <f t="shared" si="2"/>
        <v>787</v>
      </c>
    </row>
    <row r="75" spans="1:10" ht="15">
      <c r="A75" s="144" t="s">
        <v>36</v>
      </c>
      <c r="B75" s="40" t="s">
        <v>146</v>
      </c>
      <c r="C75" s="13"/>
      <c r="D75" s="14" t="s">
        <v>136</v>
      </c>
      <c r="E75" s="11">
        <v>4399</v>
      </c>
      <c r="F75" s="11">
        <v>5011</v>
      </c>
      <c r="G75" s="14" t="s">
        <v>134</v>
      </c>
      <c r="H75" s="22">
        <v>463</v>
      </c>
      <c r="I75" s="16">
        <v>-13</v>
      </c>
      <c r="J75" s="17">
        <f t="shared" si="2"/>
        <v>450</v>
      </c>
    </row>
    <row r="76" spans="1:10" ht="15">
      <c r="A76" s="145"/>
      <c r="B76" s="40" t="s">
        <v>147</v>
      </c>
      <c r="C76" s="13"/>
      <c r="D76" s="14" t="s">
        <v>137</v>
      </c>
      <c r="E76" s="11">
        <v>4399</v>
      </c>
      <c r="F76" s="11">
        <v>5173</v>
      </c>
      <c r="G76" s="14" t="s">
        <v>134</v>
      </c>
      <c r="H76" s="22">
        <v>5</v>
      </c>
      <c r="I76" s="16">
        <v>-4</v>
      </c>
      <c r="J76" s="17">
        <f t="shared" si="2"/>
        <v>1</v>
      </c>
    </row>
    <row r="77" spans="1:10" ht="15">
      <c r="A77" s="145"/>
      <c r="B77" s="40" t="s">
        <v>148</v>
      </c>
      <c r="C77" s="13"/>
      <c r="D77" s="14" t="s">
        <v>137</v>
      </c>
      <c r="E77" s="11">
        <v>4399</v>
      </c>
      <c r="F77" s="11">
        <v>5163</v>
      </c>
      <c r="G77" s="14" t="s">
        <v>134</v>
      </c>
      <c r="H77" s="22">
        <v>2</v>
      </c>
      <c r="I77" s="16">
        <v>-1</v>
      </c>
      <c r="J77" s="17">
        <f t="shared" si="2"/>
        <v>1</v>
      </c>
    </row>
    <row r="78" spans="1:10" ht="15">
      <c r="A78" s="145"/>
      <c r="B78" s="40" t="s">
        <v>149</v>
      </c>
      <c r="C78" s="13"/>
      <c r="D78" s="14" t="s">
        <v>137</v>
      </c>
      <c r="E78" s="11">
        <v>4399</v>
      </c>
      <c r="F78" s="11">
        <v>5139</v>
      </c>
      <c r="G78" s="14" t="s">
        <v>134</v>
      </c>
      <c r="H78" s="22">
        <v>10</v>
      </c>
      <c r="I78" s="16">
        <v>15</v>
      </c>
      <c r="J78" s="17">
        <f t="shared" si="2"/>
        <v>25</v>
      </c>
    </row>
    <row r="79" spans="1:10" ht="15">
      <c r="A79" s="145"/>
      <c r="B79" s="40" t="s">
        <v>150</v>
      </c>
      <c r="C79" s="13"/>
      <c r="D79" s="14" t="s">
        <v>136</v>
      </c>
      <c r="E79" s="11">
        <v>4399</v>
      </c>
      <c r="F79" s="11">
        <v>5021</v>
      </c>
      <c r="G79" s="14" t="s">
        <v>134</v>
      </c>
      <c r="H79" s="22">
        <v>42</v>
      </c>
      <c r="I79" s="16">
        <v>31</v>
      </c>
      <c r="J79" s="17">
        <f t="shared" si="2"/>
        <v>73</v>
      </c>
    </row>
    <row r="80" spans="1:10" ht="15">
      <c r="A80" s="145"/>
      <c r="B80" s="40" t="s">
        <v>151</v>
      </c>
      <c r="C80" s="13"/>
      <c r="D80" s="14" t="s">
        <v>136</v>
      </c>
      <c r="E80" s="11">
        <v>4399</v>
      </c>
      <c r="F80" s="11">
        <v>5164</v>
      </c>
      <c r="G80" s="14" t="s">
        <v>134</v>
      </c>
      <c r="H80" s="22">
        <v>6</v>
      </c>
      <c r="I80" s="16">
        <v>-6</v>
      </c>
      <c r="J80" s="17">
        <f t="shared" si="2"/>
        <v>0</v>
      </c>
    </row>
    <row r="81" spans="1:10" ht="15">
      <c r="A81" s="145"/>
      <c r="B81" s="40" t="s">
        <v>152</v>
      </c>
      <c r="C81" s="13"/>
      <c r="D81" s="14" t="s">
        <v>136</v>
      </c>
      <c r="E81" s="11">
        <v>4399</v>
      </c>
      <c r="F81" s="11">
        <v>5169</v>
      </c>
      <c r="G81" s="14" t="s">
        <v>134</v>
      </c>
      <c r="H81" s="22">
        <v>108.45</v>
      </c>
      <c r="I81" s="16">
        <v>-12</v>
      </c>
      <c r="J81" s="17">
        <f t="shared" si="2"/>
        <v>96.45</v>
      </c>
    </row>
    <row r="82" spans="1:10" ht="15">
      <c r="A82" s="145"/>
      <c r="B82" s="40" t="s">
        <v>153</v>
      </c>
      <c r="C82" s="13"/>
      <c r="D82" s="14" t="s">
        <v>136</v>
      </c>
      <c r="E82" s="11">
        <v>4399</v>
      </c>
      <c r="F82" s="11">
        <v>5167</v>
      </c>
      <c r="G82" s="14" t="s">
        <v>134</v>
      </c>
      <c r="H82" s="22">
        <v>35</v>
      </c>
      <c r="I82" s="16">
        <v>-7</v>
      </c>
      <c r="J82" s="17">
        <f t="shared" si="2"/>
        <v>28</v>
      </c>
    </row>
    <row r="83" spans="1:10" ht="15">
      <c r="A83" s="146"/>
      <c r="B83" s="40" t="s">
        <v>154</v>
      </c>
      <c r="C83" s="13"/>
      <c r="D83" s="14" t="s">
        <v>136</v>
      </c>
      <c r="E83" s="11">
        <v>4399</v>
      </c>
      <c r="F83" s="11">
        <v>5424</v>
      </c>
      <c r="G83" s="14" t="s">
        <v>134</v>
      </c>
      <c r="H83" s="22">
        <v>7</v>
      </c>
      <c r="I83" s="16">
        <v>-3</v>
      </c>
      <c r="J83" s="17">
        <f>H83+I83</f>
        <v>4</v>
      </c>
    </row>
    <row r="84" spans="1:10" ht="15">
      <c r="A84" s="144" t="s">
        <v>41</v>
      </c>
      <c r="B84" s="40" t="s">
        <v>139</v>
      </c>
      <c r="C84" s="13"/>
      <c r="D84" s="14" t="s">
        <v>136</v>
      </c>
      <c r="E84" s="11">
        <v>4359</v>
      </c>
      <c r="F84" s="11">
        <v>5011</v>
      </c>
      <c r="G84" s="14" t="s">
        <v>135</v>
      </c>
      <c r="H84" s="22">
        <v>776</v>
      </c>
      <c r="I84" s="16">
        <v>78</v>
      </c>
      <c r="J84" s="17">
        <f aca="true" t="shared" si="4" ref="J84:J90">H84+I84</f>
        <v>854</v>
      </c>
    </row>
    <row r="85" spans="1:10" ht="15">
      <c r="A85" s="145"/>
      <c r="B85" s="40" t="s">
        <v>140</v>
      </c>
      <c r="C85" s="13"/>
      <c r="D85" s="14" t="s">
        <v>136</v>
      </c>
      <c r="E85" s="11">
        <v>4359</v>
      </c>
      <c r="F85" s="11">
        <v>5031</v>
      </c>
      <c r="G85" s="14" t="s">
        <v>135</v>
      </c>
      <c r="H85" s="22">
        <v>392</v>
      </c>
      <c r="I85" s="16">
        <v>-78</v>
      </c>
      <c r="J85" s="17">
        <f t="shared" si="4"/>
        <v>314</v>
      </c>
    </row>
    <row r="86" spans="1:10" ht="15">
      <c r="A86" s="145"/>
      <c r="B86" s="40" t="s">
        <v>141</v>
      </c>
      <c r="C86" s="13"/>
      <c r="D86" s="14" t="s">
        <v>136</v>
      </c>
      <c r="E86" s="11">
        <v>4359</v>
      </c>
      <c r="F86" s="11">
        <v>5169</v>
      </c>
      <c r="G86" s="14" t="s">
        <v>135</v>
      </c>
      <c r="H86" s="22">
        <v>194</v>
      </c>
      <c r="I86" s="16">
        <v>100</v>
      </c>
      <c r="J86" s="17">
        <f t="shared" si="4"/>
        <v>294</v>
      </c>
    </row>
    <row r="87" spans="1:10" ht="15">
      <c r="A87" s="145"/>
      <c r="B87" s="40" t="s">
        <v>142</v>
      </c>
      <c r="C87" s="13"/>
      <c r="D87" s="14" t="s">
        <v>136</v>
      </c>
      <c r="E87" s="11">
        <v>4359</v>
      </c>
      <c r="F87" s="11">
        <v>5032</v>
      </c>
      <c r="G87" s="14" t="s">
        <v>135</v>
      </c>
      <c r="H87" s="22">
        <v>226</v>
      </c>
      <c r="I87" s="16">
        <v>-130</v>
      </c>
      <c r="J87" s="17">
        <f t="shared" si="4"/>
        <v>96</v>
      </c>
    </row>
    <row r="88" spans="1:10" ht="15">
      <c r="A88" s="145"/>
      <c r="B88" s="40" t="s">
        <v>143</v>
      </c>
      <c r="C88" s="13"/>
      <c r="D88" s="14" t="s">
        <v>136</v>
      </c>
      <c r="E88" s="11">
        <v>4359</v>
      </c>
      <c r="F88" s="11">
        <v>5167</v>
      </c>
      <c r="G88" s="14" t="s">
        <v>135</v>
      </c>
      <c r="H88" s="22">
        <v>62</v>
      </c>
      <c r="I88" s="16">
        <v>20</v>
      </c>
      <c r="J88" s="17">
        <f t="shared" si="4"/>
        <v>82</v>
      </c>
    </row>
    <row r="89" spans="1:10" ht="15">
      <c r="A89" s="145"/>
      <c r="B89" s="40" t="s">
        <v>144</v>
      </c>
      <c r="C89" s="13"/>
      <c r="D89" s="14" t="s">
        <v>136</v>
      </c>
      <c r="E89" s="11">
        <v>4359</v>
      </c>
      <c r="F89" s="11">
        <v>5164</v>
      </c>
      <c r="G89" s="14" t="s">
        <v>135</v>
      </c>
      <c r="H89" s="22">
        <v>56</v>
      </c>
      <c r="I89" s="16">
        <v>-20</v>
      </c>
      <c r="J89" s="17">
        <f t="shared" si="4"/>
        <v>36</v>
      </c>
    </row>
    <row r="90" spans="1:10" ht="12.75" customHeight="1">
      <c r="A90" s="145"/>
      <c r="B90" s="40" t="s">
        <v>145</v>
      </c>
      <c r="C90" s="13"/>
      <c r="D90" s="14" t="s">
        <v>136</v>
      </c>
      <c r="E90" s="11">
        <v>4359</v>
      </c>
      <c r="F90" s="11">
        <v>5137</v>
      </c>
      <c r="G90" s="14" t="s">
        <v>135</v>
      </c>
      <c r="H90" s="22">
        <v>112</v>
      </c>
      <c r="I90" s="16">
        <v>80</v>
      </c>
      <c r="J90" s="17">
        <f t="shared" si="4"/>
        <v>192</v>
      </c>
    </row>
    <row r="91" spans="1:10" ht="12.75" customHeight="1">
      <c r="A91" s="146"/>
      <c r="B91" s="40" t="s">
        <v>138</v>
      </c>
      <c r="C91" s="13"/>
      <c r="D91" s="14" t="s">
        <v>137</v>
      </c>
      <c r="E91" s="11">
        <v>4359</v>
      </c>
      <c r="F91" s="11">
        <v>5175</v>
      </c>
      <c r="G91" s="14" t="s">
        <v>135</v>
      </c>
      <c r="H91" s="22">
        <v>124</v>
      </c>
      <c r="I91" s="16">
        <v>-50</v>
      </c>
      <c r="J91" s="17">
        <f t="shared" si="2"/>
        <v>74</v>
      </c>
    </row>
    <row r="92" spans="1:10" ht="12.75" customHeight="1">
      <c r="A92" s="147" t="s">
        <v>90</v>
      </c>
      <c r="B92" s="40" t="s">
        <v>156</v>
      </c>
      <c r="C92" s="13"/>
      <c r="D92" s="14"/>
      <c r="E92" s="11">
        <v>2212</v>
      </c>
      <c r="F92" s="11">
        <v>5169</v>
      </c>
      <c r="G92" s="14" t="s">
        <v>76</v>
      </c>
      <c r="H92" s="15">
        <v>5748</v>
      </c>
      <c r="I92" s="16">
        <v>-70</v>
      </c>
      <c r="J92" s="15">
        <f t="shared" si="2"/>
        <v>5678</v>
      </c>
    </row>
    <row r="93" spans="1:10" ht="12.75" customHeight="1">
      <c r="A93" s="147"/>
      <c r="B93" s="40" t="s">
        <v>155</v>
      </c>
      <c r="C93" s="13"/>
      <c r="D93" s="14"/>
      <c r="E93" s="11">
        <v>2212</v>
      </c>
      <c r="F93" s="11">
        <v>5171</v>
      </c>
      <c r="G93" s="14" t="s">
        <v>76</v>
      </c>
      <c r="H93" s="15">
        <v>1230</v>
      </c>
      <c r="I93" s="16">
        <v>-80</v>
      </c>
      <c r="J93" s="15">
        <f t="shared" si="2"/>
        <v>1150</v>
      </c>
    </row>
    <row r="94" spans="1:10" ht="12.75" customHeight="1">
      <c r="A94" s="147"/>
      <c r="B94" s="40" t="s">
        <v>157</v>
      </c>
      <c r="C94" s="13"/>
      <c r="D94" s="14"/>
      <c r="E94" s="11">
        <v>2219</v>
      </c>
      <c r="F94" s="11">
        <v>5169</v>
      </c>
      <c r="G94" s="14" t="s">
        <v>76</v>
      </c>
      <c r="H94" s="15">
        <v>1344</v>
      </c>
      <c r="I94" s="16">
        <v>-440</v>
      </c>
      <c r="J94" s="15">
        <f t="shared" si="2"/>
        <v>904</v>
      </c>
    </row>
    <row r="95" spans="1:10" ht="15">
      <c r="A95" s="147"/>
      <c r="B95" s="40" t="s">
        <v>158</v>
      </c>
      <c r="C95" s="13"/>
      <c r="D95" s="14"/>
      <c r="E95" s="11">
        <v>2219</v>
      </c>
      <c r="F95" s="11">
        <v>5171</v>
      </c>
      <c r="G95" s="14" t="s">
        <v>76</v>
      </c>
      <c r="H95" s="15">
        <v>1908.5</v>
      </c>
      <c r="I95" s="16">
        <v>-210</v>
      </c>
      <c r="J95" s="15">
        <f t="shared" si="2"/>
        <v>1698.5</v>
      </c>
    </row>
    <row r="96" spans="1:10" ht="15">
      <c r="A96" s="147"/>
      <c r="B96" s="40" t="s">
        <v>159</v>
      </c>
      <c r="C96" s="13"/>
      <c r="D96" s="14"/>
      <c r="E96" s="11">
        <v>2229</v>
      </c>
      <c r="F96" s="11">
        <v>5171</v>
      </c>
      <c r="G96" s="14" t="s">
        <v>76</v>
      </c>
      <c r="H96" s="15">
        <v>612</v>
      </c>
      <c r="I96" s="16">
        <v>-70</v>
      </c>
      <c r="J96" s="15">
        <f t="shared" si="2"/>
        <v>542</v>
      </c>
    </row>
    <row r="97" spans="1:10" ht="15">
      <c r="A97" s="147"/>
      <c r="B97" s="40" t="s">
        <v>160</v>
      </c>
      <c r="C97" s="13"/>
      <c r="D97" s="14"/>
      <c r="E97" s="11">
        <v>2341</v>
      </c>
      <c r="F97" s="11">
        <v>5171</v>
      </c>
      <c r="G97" s="14" t="s">
        <v>76</v>
      </c>
      <c r="H97" s="15">
        <v>219</v>
      </c>
      <c r="I97" s="16">
        <v>50</v>
      </c>
      <c r="J97" s="15">
        <f t="shared" si="2"/>
        <v>269</v>
      </c>
    </row>
    <row r="98" spans="1:10" ht="15">
      <c r="A98" s="147"/>
      <c r="B98" s="40" t="s">
        <v>161</v>
      </c>
      <c r="C98" s="13"/>
      <c r="D98" s="14"/>
      <c r="E98" s="11">
        <v>3421</v>
      </c>
      <c r="F98" s="11">
        <v>5171</v>
      </c>
      <c r="G98" s="14" t="s">
        <v>76</v>
      </c>
      <c r="H98" s="15">
        <v>746</v>
      </c>
      <c r="I98" s="16">
        <v>350</v>
      </c>
      <c r="J98" s="15">
        <f t="shared" si="2"/>
        <v>1096</v>
      </c>
    </row>
    <row r="99" spans="1:10" ht="15">
      <c r="A99" s="147"/>
      <c r="B99" s="40" t="s">
        <v>162</v>
      </c>
      <c r="C99" s="13"/>
      <c r="D99" s="14"/>
      <c r="E99" s="11">
        <v>3631</v>
      </c>
      <c r="F99" s="11">
        <v>5154</v>
      </c>
      <c r="G99" s="14" t="s">
        <v>76</v>
      </c>
      <c r="H99" s="15">
        <v>2200</v>
      </c>
      <c r="I99" s="16">
        <v>-100</v>
      </c>
      <c r="J99" s="15">
        <f t="shared" si="2"/>
        <v>2100</v>
      </c>
    </row>
    <row r="100" spans="1:10" ht="15">
      <c r="A100" s="147"/>
      <c r="B100" s="40" t="s">
        <v>163</v>
      </c>
      <c r="C100" s="13"/>
      <c r="D100" s="14"/>
      <c r="E100" s="11">
        <v>3631</v>
      </c>
      <c r="F100" s="11">
        <v>5169</v>
      </c>
      <c r="G100" s="14" t="s">
        <v>76</v>
      </c>
      <c r="H100" s="15">
        <v>752.5</v>
      </c>
      <c r="I100" s="16">
        <v>50</v>
      </c>
      <c r="J100" s="15">
        <f t="shared" si="2"/>
        <v>802.5</v>
      </c>
    </row>
    <row r="101" spans="1:10" ht="15">
      <c r="A101" s="147"/>
      <c r="B101" s="40" t="s">
        <v>164</v>
      </c>
      <c r="C101" s="13"/>
      <c r="D101" s="14"/>
      <c r="E101" s="11">
        <v>3631</v>
      </c>
      <c r="F101" s="11">
        <v>5171</v>
      </c>
      <c r="G101" s="14" t="s">
        <v>76</v>
      </c>
      <c r="H101" s="15">
        <v>2310.4</v>
      </c>
      <c r="I101" s="16">
        <v>-65</v>
      </c>
      <c r="J101" s="15">
        <f t="shared" si="2"/>
        <v>2245.4</v>
      </c>
    </row>
    <row r="102" spans="1:10" ht="15">
      <c r="A102" s="147"/>
      <c r="B102" s="40" t="s">
        <v>168</v>
      </c>
      <c r="C102" s="13"/>
      <c r="D102" s="14"/>
      <c r="E102" s="11">
        <v>3632</v>
      </c>
      <c r="F102" s="11">
        <v>5169</v>
      </c>
      <c r="G102" s="14" t="s">
        <v>76</v>
      </c>
      <c r="H102" s="15">
        <v>762</v>
      </c>
      <c r="I102" s="16">
        <v>40</v>
      </c>
      <c r="J102" s="15">
        <f t="shared" si="2"/>
        <v>802</v>
      </c>
    </row>
    <row r="103" spans="1:10" ht="15">
      <c r="A103" s="147"/>
      <c r="B103" s="40" t="s">
        <v>169</v>
      </c>
      <c r="C103" s="13"/>
      <c r="D103" s="14"/>
      <c r="E103" s="11">
        <v>3632</v>
      </c>
      <c r="F103" s="11">
        <v>5171</v>
      </c>
      <c r="G103" s="14" t="s">
        <v>76</v>
      </c>
      <c r="H103" s="15">
        <v>131.5</v>
      </c>
      <c r="I103" s="16">
        <v>48</v>
      </c>
      <c r="J103" s="15">
        <f t="shared" si="2"/>
        <v>179.5</v>
      </c>
    </row>
    <row r="104" spans="1:10" ht="15">
      <c r="A104" s="147"/>
      <c r="B104" s="40" t="s">
        <v>170</v>
      </c>
      <c r="C104" s="13"/>
      <c r="D104" s="14"/>
      <c r="E104" s="11">
        <v>3632</v>
      </c>
      <c r="F104" s="11">
        <v>5902</v>
      </c>
      <c r="G104" s="14" t="s">
        <v>76</v>
      </c>
      <c r="H104" s="15">
        <v>1</v>
      </c>
      <c r="I104" s="16">
        <v>2</v>
      </c>
      <c r="J104" s="15">
        <f t="shared" si="2"/>
        <v>3</v>
      </c>
    </row>
    <row r="105" spans="1:10" ht="15">
      <c r="A105" s="147"/>
      <c r="B105" s="40" t="s">
        <v>174</v>
      </c>
      <c r="C105" s="13"/>
      <c r="D105" s="14"/>
      <c r="E105" s="11">
        <v>3639</v>
      </c>
      <c r="F105" s="11">
        <v>5169</v>
      </c>
      <c r="G105" s="14" t="s">
        <v>76</v>
      </c>
      <c r="H105" s="15">
        <v>90</v>
      </c>
      <c r="I105" s="16">
        <v>40</v>
      </c>
      <c r="J105" s="15">
        <f t="shared" si="2"/>
        <v>130</v>
      </c>
    </row>
    <row r="106" spans="1:10" ht="15">
      <c r="A106" s="147"/>
      <c r="B106" s="40" t="s">
        <v>173</v>
      </c>
      <c r="C106" s="13"/>
      <c r="D106" s="14"/>
      <c r="E106" s="11">
        <v>3721</v>
      </c>
      <c r="F106" s="11">
        <v>5169</v>
      </c>
      <c r="G106" s="14" t="s">
        <v>76</v>
      </c>
      <c r="H106" s="15">
        <v>459</v>
      </c>
      <c r="I106" s="16">
        <v>90</v>
      </c>
      <c r="J106" s="15">
        <f t="shared" si="2"/>
        <v>549</v>
      </c>
    </row>
    <row r="107" spans="1:10" ht="15">
      <c r="A107" s="147"/>
      <c r="B107" s="40" t="s">
        <v>172</v>
      </c>
      <c r="C107" s="13"/>
      <c r="D107" s="14"/>
      <c r="E107" s="11">
        <v>3722</v>
      </c>
      <c r="F107" s="11">
        <v>5169</v>
      </c>
      <c r="G107" s="14" t="s">
        <v>76</v>
      </c>
      <c r="H107" s="15">
        <v>9590</v>
      </c>
      <c r="I107" s="16">
        <v>150</v>
      </c>
      <c r="J107" s="15">
        <f t="shared" si="2"/>
        <v>9740</v>
      </c>
    </row>
    <row r="108" spans="1:10" ht="15">
      <c r="A108" s="147"/>
      <c r="B108" s="40" t="s">
        <v>171</v>
      </c>
      <c r="C108" s="13"/>
      <c r="D108" s="14"/>
      <c r="E108" s="11">
        <v>3724</v>
      </c>
      <c r="F108" s="11">
        <v>5169</v>
      </c>
      <c r="G108" s="14" t="s">
        <v>76</v>
      </c>
      <c r="H108" s="15">
        <v>100</v>
      </c>
      <c r="I108" s="16">
        <v>20</v>
      </c>
      <c r="J108" s="15">
        <f t="shared" si="2"/>
        <v>120</v>
      </c>
    </row>
    <row r="109" spans="1:10" ht="15">
      <c r="A109" s="147"/>
      <c r="B109" s="40" t="s">
        <v>175</v>
      </c>
      <c r="C109" s="13"/>
      <c r="D109" s="14"/>
      <c r="E109" s="11">
        <v>3725</v>
      </c>
      <c r="F109" s="11">
        <v>5169</v>
      </c>
      <c r="G109" s="14" t="s">
        <v>76</v>
      </c>
      <c r="H109" s="15">
        <v>3494</v>
      </c>
      <c r="I109" s="16">
        <v>90</v>
      </c>
      <c r="J109" s="15">
        <f t="shared" si="2"/>
        <v>3584</v>
      </c>
    </row>
    <row r="110" spans="1:10" ht="15">
      <c r="A110" s="147"/>
      <c r="B110" s="40" t="s">
        <v>176</v>
      </c>
      <c r="C110" s="13"/>
      <c r="D110" s="14"/>
      <c r="E110" s="11">
        <v>3725</v>
      </c>
      <c r="F110" s="11">
        <v>5171</v>
      </c>
      <c r="G110" s="14" t="s">
        <v>76</v>
      </c>
      <c r="H110" s="15">
        <v>100</v>
      </c>
      <c r="I110" s="16">
        <v>40</v>
      </c>
      <c r="J110" s="15">
        <f t="shared" si="2"/>
        <v>140</v>
      </c>
    </row>
    <row r="111" spans="1:10" ht="15">
      <c r="A111" s="147"/>
      <c r="B111" s="40" t="s">
        <v>177</v>
      </c>
      <c r="C111" s="13"/>
      <c r="D111" s="14"/>
      <c r="E111" s="11">
        <v>3729</v>
      </c>
      <c r="F111" s="11">
        <v>5169</v>
      </c>
      <c r="G111" s="14" t="s">
        <v>76</v>
      </c>
      <c r="H111" s="15">
        <v>30</v>
      </c>
      <c r="I111" s="16">
        <v>-20</v>
      </c>
      <c r="J111" s="15">
        <f t="shared" si="2"/>
        <v>10</v>
      </c>
    </row>
    <row r="112" spans="1:10" ht="15">
      <c r="A112" s="147" t="s">
        <v>99</v>
      </c>
      <c r="B112" s="40" t="s">
        <v>179</v>
      </c>
      <c r="C112" s="13"/>
      <c r="D112" s="14"/>
      <c r="E112" s="11">
        <v>3412</v>
      </c>
      <c r="F112" s="11">
        <v>5169</v>
      </c>
      <c r="G112" s="14" t="s">
        <v>178</v>
      </c>
      <c r="H112" s="15">
        <v>647</v>
      </c>
      <c r="I112" s="16">
        <v>-50</v>
      </c>
      <c r="J112" s="15">
        <f t="shared" si="2"/>
        <v>597</v>
      </c>
    </row>
    <row r="113" spans="1:10" ht="15">
      <c r="A113" s="147"/>
      <c r="B113" s="121" t="s">
        <v>180</v>
      </c>
      <c r="C113" s="92"/>
      <c r="D113" s="93"/>
      <c r="E113" s="94">
        <v>3412</v>
      </c>
      <c r="F113" s="94">
        <v>5151</v>
      </c>
      <c r="G113" s="93" t="s">
        <v>178</v>
      </c>
      <c r="H113" s="122">
        <v>0</v>
      </c>
      <c r="I113" s="96">
        <v>33</v>
      </c>
      <c r="J113" s="122">
        <f t="shared" si="2"/>
        <v>33</v>
      </c>
    </row>
    <row r="114" spans="1:10" ht="15">
      <c r="A114" s="147"/>
      <c r="B114" s="121" t="s">
        <v>181</v>
      </c>
      <c r="C114" s="92"/>
      <c r="D114" s="93"/>
      <c r="E114" s="94">
        <v>3412</v>
      </c>
      <c r="F114" s="94">
        <v>5154</v>
      </c>
      <c r="G114" s="93" t="s">
        <v>178</v>
      </c>
      <c r="H114" s="122">
        <v>0</v>
      </c>
      <c r="I114" s="96">
        <v>17</v>
      </c>
      <c r="J114" s="122">
        <f t="shared" si="2"/>
        <v>17</v>
      </c>
    </row>
    <row r="115" spans="1:10" ht="15">
      <c r="A115" s="147" t="s">
        <v>185</v>
      </c>
      <c r="B115" s="40" t="s">
        <v>182</v>
      </c>
      <c r="C115" s="13"/>
      <c r="D115" s="14"/>
      <c r="E115" s="11">
        <v>3429</v>
      </c>
      <c r="F115" s="11">
        <v>5151</v>
      </c>
      <c r="G115" s="14" t="s">
        <v>184</v>
      </c>
      <c r="H115" s="15">
        <v>90</v>
      </c>
      <c r="I115" s="16">
        <v>-30</v>
      </c>
      <c r="J115" s="15">
        <f t="shared" si="2"/>
        <v>60</v>
      </c>
    </row>
    <row r="116" spans="1:10" ht="15">
      <c r="A116" s="147"/>
      <c r="B116" s="40" t="s">
        <v>183</v>
      </c>
      <c r="C116" s="13"/>
      <c r="D116" s="14"/>
      <c r="E116" s="11">
        <v>3429</v>
      </c>
      <c r="F116" s="11">
        <v>5154</v>
      </c>
      <c r="G116" s="14" t="s">
        <v>184</v>
      </c>
      <c r="H116" s="15">
        <v>80</v>
      </c>
      <c r="I116" s="16">
        <v>30</v>
      </c>
      <c r="J116" s="15">
        <f t="shared" si="2"/>
        <v>110</v>
      </c>
    </row>
    <row r="117" spans="1:10" ht="15">
      <c r="A117" s="147" t="s">
        <v>189</v>
      </c>
      <c r="B117" s="40" t="s">
        <v>188</v>
      </c>
      <c r="C117" s="13"/>
      <c r="D117" s="14"/>
      <c r="E117" s="11">
        <v>3412</v>
      </c>
      <c r="F117" s="11">
        <v>5169</v>
      </c>
      <c r="G117" s="14" t="s">
        <v>186</v>
      </c>
      <c r="H117" s="15">
        <v>1348</v>
      </c>
      <c r="I117" s="16">
        <v>-60</v>
      </c>
      <c r="J117" s="15">
        <f t="shared" si="2"/>
        <v>1288</v>
      </c>
    </row>
    <row r="118" spans="1:10" ht="15">
      <c r="A118" s="147"/>
      <c r="B118" s="40" t="s">
        <v>246</v>
      </c>
      <c r="C118" s="13"/>
      <c r="D118" s="14"/>
      <c r="E118" s="11">
        <v>3412</v>
      </c>
      <c r="F118" s="11">
        <v>5154</v>
      </c>
      <c r="G118" s="14" t="s">
        <v>186</v>
      </c>
      <c r="H118" s="15">
        <v>220</v>
      </c>
      <c r="I118" s="16">
        <v>-40</v>
      </c>
      <c r="J118" s="15">
        <f t="shared" si="2"/>
        <v>180</v>
      </c>
    </row>
    <row r="119" spans="1:10" ht="15">
      <c r="A119" s="147"/>
      <c r="B119" s="40" t="s">
        <v>187</v>
      </c>
      <c r="C119" s="13"/>
      <c r="D119" s="14"/>
      <c r="E119" s="11">
        <v>3412</v>
      </c>
      <c r="F119" s="11">
        <v>5151</v>
      </c>
      <c r="G119" s="14" t="s">
        <v>186</v>
      </c>
      <c r="H119" s="15">
        <v>400</v>
      </c>
      <c r="I119" s="16">
        <v>100</v>
      </c>
      <c r="J119" s="15">
        <f t="shared" si="2"/>
        <v>500</v>
      </c>
    </row>
    <row r="120" spans="1:10" ht="15">
      <c r="A120" s="147" t="s">
        <v>190</v>
      </c>
      <c r="B120" s="40" t="s">
        <v>193</v>
      </c>
      <c r="C120" s="13"/>
      <c r="D120" s="14"/>
      <c r="E120" s="11">
        <v>3412</v>
      </c>
      <c r="F120" s="11">
        <v>5137</v>
      </c>
      <c r="G120" s="14" t="s">
        <v>192</v>
      </c>
      <c r="H120" s="15">
        <v>700</v>
      </c>
      <c r="I120" s="16">
        <v>30</v>
      </c>
      <c r="J120" s="15">
        <f t="shared" si="2"/>
        <v>730</v>
      </c>
    </row>
    <row r="121" spans="1:10" ht="15">
      <c r="A121" s="147"/>
      <c r="B121" s="40" t="s">
        <v>194</v>
      </c>
      <c r="C121" s="13"/>
      <c r="D121" s="14"/>
      <c r="E121" s="11">
        <v>3412</v>
      </c>
      <c r="F121" s="11">
        <v>5139</v>
      </c>
      <c r="G121" s="14" t="s">
        <v>192</v>
      </c>
      <c r="H121" s="15">
        <v>120</v>
      </c>
      <c r="I121" s="16">
        <v>10</v>
      </c>
      <c r="J121" s="15">
        <f t="shared" si="2"/>
        <v>130</v>
      </c>
    </row>
    <row r="122" spans="1:10" ht="15">
      <c r="A122" s="147"/>
      <c r="B122" s="40" t="s">
        <v>196</v>
      </c>
      <c r="C122" s="13"/>
      <c r="D122" s="14"/>
      <c r="E122" s="11">
        <v>3412</v>
      </c>
      <c r="F122" s="11">
        <v>5151</v>
      </c>
      <c r="G122" s="14" t="s">
        <v>192</v>
      </c>
      <c r="H122" s="15">
        <v>160</v>
      </c>
      <c r="I122" s="16">
        <v>-10</v>
      </c>
      <c r="J122" s="15">
        <f t="shared" si="2"/>
        <v>150</v>
      </c>
    </row>
    <row r="123" spans="1:10" ht="15">
      <c r="A123" s="147"/>
      <c r="B123" s="40" t="s">
        <v>195</v>
      </c>
      <c r="C123" s="13"/>
      <c r="D123" s="14"/>
      <c r="E123" s="11">
        <v>3412</v>
      </c>
      <c r="F123" s="11">
        <v>5152</v>
      </c>
      <c r="G123" s="14" t="s">
        <v>192</v>
      </c>
      <c r="H123" s="15">
        <v>700</v>
      </c>
      <c r="I123" s="16">
        <v>-80</v>
      </c>
      <c r="J123" s="15">
        <f t="shared" si="2"/>
        <v>620</v>
      </c>
    </row>
    <row r="124" spans="1:10" ht="15">
      <c r="A124" s="144" t="s">
        <v>212</v>
      </c>
      <c r="B124" s="40" t="s">
        <v>203</v>
      </c>
      <c r="C124" s="13"/>
      <c r="D124" s="14"/>
      <c r="E124" s="11">
        <v>6171</v>
      </c>
      <c r="F124" s="11">
        <v>5173</v>
      </c>
      <c r="G124" s="14"/>
      <c r="H124" s="15">
        <v>270</v>
      </c>
      <c r="I124" s="16">
        <v>20</v>
      </c>
      <c r="J124" s="15">
        <f t="shared" si="2"/>
        <v>290</v>
      </c>
    </row>
    <row r="125" spans="1:10" ht="15">
      <c r="A125" s="145"/>
      <c r="B125" s="40" t="s">
        <v>207</v>
      </c>
      <c r="C125" s="13"/>
      <c r="D125" s="14"/>
      <c r="E125" s="11">
        <v>6171</v>
      </c>
      <c r="F125" s="11">
        <v>5171</v>
      </c>
      <c r="G125" s="14"/>
      <c r="H125" s="15">
        <v>1871.34</v>
      </c>
      <c r="I125" s="16">
        <v>60</v>
      </c>
      <c r="J125" s="15">
        <f t="shared" si="2"/>
        <v>1931.34</v>
      </c>
    </row>
    <row r="126" spans="1:10" ht="15">
      <c r="A126" s="145"/>
      <c r="B126" s="40" t="s">
        <v>208</v>
      </c>
      <c r="C126" s="13"/>
      <c r="D126" s="14"/>
      <c r="E126" s="11">
        <v>6171</v>
      </c>
      <c r="F126" s="11">
        <v>5139</v>
      </c>
      <c r="G126" s="14"/>
      <c r="H126" s="15">
        <v>1225</v>
      </c>
      <c r="I126" s="16">
        <v>70</v>
      </c>
      <c r="J126" s="15">
        <f t="shared" si="2"/>
        <v>1295</v>
      </c>
    </row>
    <row r="127" spans="1:10" ht="15">
      <c r="A127" s="145"/>
      <c r="B127" s="40" t="s">
        <v>211</v>
      </c>
      <c r="C127" s="13"/>
      <c r="D127" s="14"/>
      <c r="E127" s="11">
        <v>6171</v>
      </c>
      <c r="F127" s="11">
        <v>5169</v>
      </c>
      <c r="G127" s="14"/>
      <c r="H127" s="15">
        <v>6109</v>
      </c>
      <c r="I127" s="16">
        <v>600</v>
      </c>
      <c r="J127" s="15">
        <f t="shared" si="2"/>
        <v>6709</v>
      </c>
    </row>
    <row r="128" spans="1:10" ht="15">
      <c r="A128" s="146"/>
      <c r="B128" s="40" t="s">
        <v>248</v>
      </c>
      <c r="C128" s="13"/>
      <c r="D128" s="14"/>
      <c r="E128" s="134">
        <v>6171</v>
      </c>
      <c r="F128" s="134">
        <v>5172</v>
      </c>
      <c r="G128" s="135"/>
      <c r="H128" s="139">
        <v>150</v>
      </c>
      <c r="I128" s="140">
        <v>365</v>
      </c>
      <c r="J128" s="139">
        <f t="shared" si="2"/>
        <v>515</v>
      </c>
    </row>
    <row r="129" spans="1:10" ht="15">
      <c r="A129" s="144" t="s">
        <v>213</v>
      </c>
      <c r="B129" s="40" t="s">
        <v>214</v>
      </c>
      <c r="C129" s="13"/>
      <c r="D129" s="14"/>
      <c r="E129" s="11">
        <v>2322</v>
      </c>
      <c r="F129" s="11">
        <v>5169</v>
      </c>
      <c r="G129" s="14"/>
      <c r="H129" s="15">
        <v>60</v>
      </c>
      <c r="I129" s="16">
        <v>-40</v>
      </c>
      <c r="J129" s="15">
        <f t="shared" si="2"/>
        <v>20</v>
      </c>
    </row>
    <row r="130" spans="1:10" ht="15">
      <c r="A130" s="145"/>
      <c r="B130" s="40" t="s">
        <v>215</v>
      </c>
      <c r="C130" s="13"/>
      <c r="D130" s="14"/>
      <c r="E130" s="11">
        <v>6171</v>
      </c>
      <c r="F130" s="11">
        <v>5166</v>
      </c>
      <c r="G130" s="14" t="s">
        <v>116</v>
      </c>
      <c r="H130" s="15">
        <v>787</v>
      </c>
      <c r="I130" s="16">
        <v>-135</v>
      </c>
      <c r="J130" s="15">
        <f t="shared" si="2"/>
        <v>652</v>
      </c>
    </row>
    <row r="131" spans="1:10" ht="15">
      <c r="A131" s="145"/>
      <c r="B131" s="40" t="s">
        <v>222</v>
      </c>
      <c r="C131" s="13"/>
      <c r="D131" s="14"/>
      <c r="E131" s="11">
        <v>3612</v>
      </c>
      <c r="F131" s="11">
        <v>5169</v>
      </c>
      <c r="G131" s="14" t="s">
        <v>78</v>
      </c>
      <c r="H131" s="15">
        <v>595</v>
      </c>
      <c r="I131" s="16">
        <v>-150</v>
      </c>
      <c r="J131" s="15">
        <f t="shared" si="2"/>
        <v>445</v>
      </c>
    </row>
    <row r="132" spans="1:10" ht="15">
      <c r="A132" s="145"/>
      <c r="B132" s="40" t="s">
        <v>221</v>
      </c>
      <c r="C132" s="13"/>
      <c r="D132" s="14"/>
      <c r="E132" s="11">
        <v>3613</v>
      </c>
      <c r="F132" s="11">
        <v>5171</v>
      </c>
      <c r="G132" s="14" t="s">
        <v>216</v>
      </c>
      <c r="H132" s="15">
        <v>380</v>
      </c>
      <c r="I132" s="16">
        <v>-100</v>
      </c>
      <c r="J132" s="15">
        <f t="shared" si="2"/>
        <v>280</v>
      </c>
    </row>
    <row r="133" spans="1:10" ht="15">
      <c r="A133" s="146"/>
      <c r="B133" s="40" t="s">
        <v>220</v>
      </c>
      <c r="C133" s="13"/>
      <c r="D133" s="14"/>
      <c r="E133" s="11">
        <v>3612</v>
      </c>
      <c r="F133" s="11">
        <v>5171</v>
      </c>
      <c r="G133" s="14" t="s">
        <v>78</v>
      </c>
      <c r="H133" s="15">
        <v>3925</v>
      </c>
      <c r="I133" s="16">
        <v>425</v>
      </c>
      <c r="J133" s="15">
        <f t="shared" si="2"/>
        <v>4350</v>
      </c>
    </row>
    <row r="134" spans="1:10" ht="15">
      <c r="A134" s="144" t="s">
        <v>217</v>
      </c>
      <c r="B134" s="40" t="s">
        <v>247</v>
      </c>
      <c r="C134" s="13"/>
      <c r="D134" s="14"/>
      <c r="E134" s="11">
        <v>3314</v>
      </c>
      <c r="F134" s="11">
        <v>5011</v>
      </c>
      <c r="G134" s="14" t="s">
        <v>218</v>
      </c>
      <c r="H134" s="15">
        <v>387</v>
      </c>
      <c r="I134" s="16">
        <v>-10</v>
      </c>
      <c r="J134" s="15">
        <f t="shared" si="2"/>
        <v>377</v>
      </c>
    </row>
    <row r="135" spans="1:10" ht="15">
      <c r="A135" s="146"/>
      <c r="B135" s="40" t="s">
        <v>219</v>
      </c>
      <c r="C135" s="13"/>
      <c r="D135" s="14"/>
      <c r="E135" s="11">
        <v>3314</v>
      </c>
      <c r="F135" s="11">
        <v>5011</v>
      </c>
      <c r="G135" s="14" t="s">
        <v>80</v>
      </c>
      <c r="H135" s="15">
        <v>1138</v>
      </c>
      <c r="I135" s="16">
        <v>10</v>
      </c>
      <c r="J135" s="15">
        <f t="shared" si="2"/>
        <v>1148</v>
      </c>
    </row>
    <row r="136" spans="1:10" ht="15">
      <c r="A136" s="144" t="s">
        <v>245</v>
      </c>
      <c r="B136" s="40" t="s">
        <v>233</v>
      </c>
      <c r="C136" s="13"/>
      <c r="D136" s="14"/>
      <c r="E136" s="11">
        <v>6171</v>
      </c>
      <c r="F136" s="11">
        <v>5137</v>
      </c>
      <c r="G136" s="14" t="s">
        <v>232</v>
      </c>
      <c r="H136" s="15">
        <v>853.36</v>
      </c>
      <c r="I136" s="16">
        <v>14.5</v>
      </c>
      <c r="J136" s="15">
        <f t="shared" si="2"/>
        <v>867.86</v>
      </c>
    </row>
    <row r="137" spans="1:10" ht="15">
      <c r="A137" s="145"/>
      <c r="B137" s="91" t="s">
        <v>238</v>
      </c>
      <c r="C137" s="92" t="s">
        <v>42</v>
      </c>
      <c r="D137" s="93"/>
      <c r="E137" s="94">
        <v>3632</v>
      </c>
      <c r="F137" s="94">
        <v>5139</v>
      </c>
      <c r="G137" s="93" t="s">
        <v>236</v>
      </c>
      <c r="H137" s="122">
        <v>0</v>
      </c>
      <c r="I137" s="96">
        <v>232.4</v>
      </c>
      <c r="J137" s="122">
        <f t="shared" si="2"/>
        <v>232.4</v>
      </c>
    </row>
    <row r="138" spans="1:10" ht="15">
      <c r="A138" s="145"/>
      <c r="B138" s="40" t="s">
        <v>240</v>
      </c>
      <c r="C138" s="13"/>
      <c r="D138" s="14"/>
      <c r="E138" s="11">
        <v>2212</v>
      </c>
      <c r="F138" s="11">
        <v>5171</v>
      </c>
      <c r="G138" s="14" t="s">
        <v>239</v>
      </c>
      <c r="H138" s="15">
        <v>1200</v>
      </c>
      <c r="I138" s="16">
        <v>-191</v>
      </c>
      <c r="J138" s="15">
        <f t="shared" si="2"/>
        <v>1009</v>
      </c>
    </row>
    <row r="139" spans="1:10" ht="15">
      <c r="A139" s="145"/>
      <c r="B139" s="40" t="s">
        <v>242</v>
      </c>
      <c r="C139" s="13"/>
      <c r="D139" s="14"/>
      <c r="E139" s="11">
        <v>2219</v>
      </c>
      <c r="F139" s="11">
        <v>5171</v>
      </c>
      <c r="G139" s="14" t="s">
        <v>241</v>
      </c>
      <c r="H139" s="15">
        <v>800</v>
      </c>
      <c r="I139" s="16">
        <v>-18</v>
      </c>
      <c r="J139" s="15">
        <f t="shared" si="2"/>
        <v>782</v>
      </c>
    </row>
    <row r="140" spans="1:10" ht="15">
      <c r="A140" s="146"/>
      <c r="B140" s="40" t="s">
        <v>244</v>
      </c>
      <c r="C140" s="13"/>
      <c r="D140" s="14"/>
      <c r="E140" s="11">
        <v>2219</v>
      </c>
      <c r="F140" s="11">
        <v>5171</v>
      </c>
      <c r="G140" s="14" t="s">
        <v>243</v>
      </c>
      <c r="H140" s="15">
        <v>625</v>
      </c>
      <c r="I140" s="16">
        <v>209</v>
      </c>
      <c r="J140" s="15">
        <f t="shared" si="2"/>
        <v>834</v>
      </c>
    </row>
    <row r="141" spans="1:10" ht="15">
      <c r="A141" s="30"/>
      <c r="B141" s="47"/>
      <c r="C141" s="78"/>
      <c r="D141" s="78"/>
      <c r="E141" s="154" t="s">
        <v>21</v>
      </c>
      <c r="F141" s="155"/>
      <c r="G141" s="156"/>
      <c r="H141" s="79">
        <f>SUM(H57:H140)</f>
        <v>85364.85</v>
      </c>
      <c r="I141" s="79">
        <f>SUM(I57:I140)</f>
        <v>1183.9</v>
      </c>
      <c r="J141" s="79">
        <f>SUM(J57:J140)</f>
        <v>86548.75</v>
      </c>
    </row>
    <row r="142" spans="1:10" ht="12.75" customHeight="1">
      <c r="A142" s="45" t="s">
        <v>22</v>
      </c>
      <c r="B142" s="35"/>
      <c r="C142" s="36"/>
      <c r="D142" s="36"/>
      <c r="E142" s="37"/>
      <c r="F142" s="35"/>
      <c r="G142" s="35"/>
      <c r="H142" s="38"/>
      <c r="I142" s="38"/>
      <c r="J142" s="46"/>
    </row>
    <row r="143" spans="1:17" s="26" customFormat="1" ht="12.75" customHeight="1">
      <c r="A143" s="76" t="s">
        <v>13</v>
      </c>
      <c r="B143" s="40" t="s">
        <v>82</v>
      </c>
      <c r="C143" s="13"/>
      <c r="D143" s="14"/>
      <c r="E143" s="20">
        <v>3113</v>
      </c>
      <c r="F143" s="20">
        <v>6121</v>
      </c>
      <c r="G143" s="14" t="s">
        <v>43</v>
      </c>
      <c r="H143" s="22">
        <v>32.73</v>
      </c>
      <c r="I143" s="18">
        <v>83.15</v>
      </c>
      <c r="J143" s="22">
        <f>H143+I143</f>
        <v>115.88</v>
      </c>
      <c r="K143" s="57"/>
      <c r="L143" s="118"/>
      <c r="M143" s="58"/>
      <c r="N143" s="57"/>
      <c r="O143" s="4"/>
      <c r="P143" s="4"/>
      <c r="Q143" s="4"/>
    </row>
    <row r="144" spans="1:17" s="26" customFormat="1" ht="12.75" customHeight="1">
      <c r="A144" s="144" t="s">
        <v>14</v>
      </c>
      <c r="B144" s="40" t="s">
        <v>165</v>
      </c>
      <c r="C144" s="13"/>
      <c r="D144" s="14"/>
      <c r="E144" s="20">
        <v>3631</v>
      </c>
      <c r="F144" s="20">
        <v>6121</v>
      </c>
      <c r="G144" s="14" t="s">
        <v>76</v>
      </c>
      <c r="H144" s="22">
        <v>150</v>
      </c>
      <c r="I144" s="18">
        <v>70</v>
      </c>
      <c r="J144" s="22">
        <f>H144+I144</f>
        <v>220</v>
      </c>
      <c r="K144" s="57"/>
      <c r="L144" s="118"/>
      <c r="M144" s="58"/>
      <c r="N144" s="57"/>
      <c r="O144" s="4"/>
      <c r="P144" s="4"/>
      <c r="Q144" s="4"/>
    </row>
    <row r="145" spans="1:10" s="26" customFormat="1" ht="12.75" customHeight="1">
      <c r="A145" s="146"/>
      <c r="B145" s="19" t="s">
        <v>167</v>
      </c>
      <c r="C145" s="20"/>
      <c r="D145" s="20"/>
      <c r="E145" s="20">
        <v>3631</v>
      </c>
      <c r="F145" s="20">
        <v>6121</v>
      </c>
      <c r="G145" s="77" t="s">
        <v>166</v>
      </c>
      <c r="H145" s="43">
        <v>200</v>
      </c>
      <c r="I145" s="44">
        <v>15</v>
      </c>
      <c r="J145" s="22">
        <f>H145+I145</f>
        <v>215</v>
      </c>
    </row>
    <row r="146" spans="1:10" s="26" customFormat="1" ht="12.75" customHeight="1">
      <c r="A146" s="120" t="s">
        <v>15</v>
      </c>
      <c r="B146" s="12" t="s">
        <v>191</v>
      </c>
      <c r="C146" s="13"/>
      <c r="D146" s="11"/>
      <c r="E146" s="11">
        <v>3412</v>
      </c>
      <c r="F146" s="11">
        <v>6121</v>
      </c>
      <c r="G146" s="77" t="s">
        <v>192</v>
      </c>
      <c r="H146" s="17">
        <v>50</v>
      </c>
      <c r="I146" s="41">
        <v>50</v>
      </c>
      <c r="J146" s="22">
        <f>H146+I146</f>
        <v>100</v>
      </c>
    </row>
    <row r="147" spans="1:10" s="26" customFormat="1" ht="12.75" customHeight="1">
      <c r="A147" s="147" t="s">
        <v>35</v>
      </c>
      <c r="B147" s="12" t="s">
        <v>204</v>
      </c>
      <c r="C147" s="13"/>
      <c r="D147" s="11"/>
      <c r="E147" s="11">
        <v>6171</v>
      </c>
      <c r="F147" s="11">
        <v>6121</v>
      </c>
      <c r="G147" s="77"/>
      <c r="H147" s="82">
        <v>1092</v>
      </c>
      <c r="I147" s="83">
        <v>-20</v>
      </c>
      <c r="J147" s="22">
        <f aca="true" t="shared" si="5" ref="J147:J158">H147+I147</f>
        <v>1072</v>
      </c>
    </row>
    <row r="148" spans="1:10" s="26" customFormat="1" ht="12.75" customHeight="1">
      <c r="A148" s="147"/>
      <c r="B148" s="12" t="s">
        <v>205</v>
      </c>
      <c r="C148" s="13"/>
      <c r="D148" s="11"/>
      <c r="E148" s="11">
        <v>6171</v>
      </c>
      <c r="F148" s="11">
        <v>6121</v>
      </c>
      <c r="G148" s="77"/>
      <c r="H148" s="82">
        <v>1072</v>
      </c>
      <c r="I148" s="83">
        <v>-60</v>
      </c>
      <c r="J148" s="22">
        <f t="shared" si="5"/>
        <v>1012</v>
      </c>
    </row>
    <row r="149" spans="1:10" s="26" customFormat="1" ht="12.75" customHeight="1">
      <c r="A149" s="147"/>
      <c r="B149" s="12" t="s">
        <v>206</v>
      </c>
      <c r="C149" s="13"/>
      <c r="D149" s="11"/>
      <c r="E149" s="11">
        <v>6171</v>
      </c>
      <c r="F149" s="11">
        <v>6121</v>
      </c>
      <c r="G149" s="77"/>
      <c r="H149" s="82">
        <v>1012</v>
      </c>
      <c r="I149" s="83">
        <v>-70</v>
      </c>
      <c r="J149" s="22">
        <f t="shared" si="5"/>
        <v>942</v>
      </c>
    </row>
    <row r="150" spans="1:10" s="26" customFormat="1" ht="12.75" customHeight="1">
      <c r="A150" s="147"/>
      <c r="B150" s="12" t="s">
        <v>210</v>
      </c>
      <c r="C150" s="13"/>
      <c r="D150" s="11"/>
      <c r="E150" s="11">
        <v>6171</v>
      </c>
      <c r="F150" s="11">
        <v>6121</v>
      </c>
      <c r="G150" s="77"/>
      <c r="H150" s="82">
        <v>6109</v>
      </c>
      <c r="I150" s="83">
        <v>-600</v>
      </c>
      <c r="J150" s="22">
        <f t="shared" si="5"/>
        <v>5509</v>
      </c>
    </row>
    <row r="151" spans="1:10" s="26" customFormat="1" ht="12.75" customHeight="1">
      <c r="A151" s="147"/>
      <c r="B151" s="12" t="s">
        <v>209</v>
      </c>
      <c r="C151" s="13"/>
      <c r="D151" s="11"/>
      <c r="E151" s="134">
        <v>6171</v>
      </c>
      <c r="F151" s="134">
        <v>6111</v>
      </c>
      <c r="G151" s="135"/>
      <c r="H151" s="136">
        <v>700</v>
      </c>
      <c r="I151" s="137">
        <v>-365</v>
      </c>
      <c r="J151" s="138">
        <f t="shared" si="5"/>
        <v>335</v>
      </c>
    </row>
    <row r="152" spans="1:10" s="26" customFormat="1" ht="12.75" customHeight="1">
      <c r="A152" s="144" t="s">
        <v>36</v>
      </c>
      <c r="B152" s="12" t="s">
        <v>224</v>
      </c>
      <c r="C152" s="13"/>
      <c r="D152" s="11"/>
      <c r="E152" s="11">
        <v>3612</v>
      </c>
      <c r="F152" s="11">
        <v>6121</v>
      </c>
      <c r="G152" s="77" t="s">
        <v>223</v>
      </c>
      <c r="H152" s="82">
        <v>850</v>
      </c>
      <c r="I152" s="83">
        <v>-157.8</v>
      </c>
      <c r="J152" s="22">
        <f t="shared" si="5"/>
        <v>692.2</v>
      </c>
    </row>
    <row r="153" spans="1:10" s="26" customFormat="1" ht="12.75" customHeight="1">
      <c r="A153" s="145"/>
      <c r="B153" s="12" t="s">
        <v>226</v>
      </c>
      <c r="C153" s="13"/>
      <c r="D153" s="11"/>
      <c r="E153" s="11">
        <v>2223</v>
      </c>
      <c r="F153" s="11">
        <v>6121</v>
      </c>
      <c r="G153" s="77" t="s">
        <v>225</v>
      </c>
      <c r="H153" s="82">
        <v>250.5</v>
      </c>
      <c r="I153" s="83">
        <v>26</v>
      </c>
      <c r="J153" s="22">
        <f t="shared" si="5"/>
        <v>276.5</v>
      </c>
    </row>
    <row r="154" spans="1:10" s="26" customFormat="1" ht="12.75" customHeight="1">
      <c r="A154" s="145"/>
      <c r="B154" s="12" t="s">
        <v>228</v>
      </c>
      <c r="C154" s="13"/>
      <c r="D154" s="11"/>
      <c r="E154" s="11">
        <v>3113</v>
      </c>
      <c r="F154" s="11">
        <v>6121</v>
      </c>
      <c r="G154" s="77" t="s">
        <v>227</v>
      </c>
      <c r="H154" s="82">
        <v>550</v>
      </c>
      <c r="I154" s="83">
        <v>36</v>
      </c>
      <c r="J154" s="22">
        <f t="shared" si="5"/>
        <v>586</v>
      </c>
    </row>
    <row r="155" spans="1:10" s="26" customFormat="1" ht="12.75" customHeight="1">
      <c r="A155" s="145"/>
      <c r="B155" s="12" t="s">
        <v>229</v>
      </c>
      <c r="C155" s="13"/>
      <c r="D155" s="11"/>
      <c r="E155" s="11">
        <v>3631</v>
      </c>
      <c r="F155" s="11">
        <v>6121</v>
      </c>
      <c r="G155" s="77" t="s">
        <v>166</v>
      </c>
      <c r="H155" s="82">
        <v>200</v>
      </c>
      <c r="I155" s="83">
        <v>11</v>
      </c>
      <c r="J155" s="22">
        <f t="shared" si="5"/>
        <v>211</v>
      </c>
    </row>
    <row r="156" spans="1:10" s="26" customFormat="1" ht="12.75" customHeight="1">
      <c r="A156" s="145"/>
      <c r="B156" s="12" t="s">
        <v>231</v>
      </c>
      <c r="C156" s="13"/>
      <c r="D156" s="11"/>
      <c r="E156" s="11">
        <v>3392</v>
      </c>
      <c r="F156" s="11">
        <v>6121</v>
      </c>
      <c r="G156" s="77" t="s">
        <v>230</v>
      </c>
      <c r="H156" s="82">
        <v>200</v>
      </c>
      <c r="I156" s="83">
        <v>0.3</v>
      </c>
      <c r="J156" s="22">
        <f t="shared" si="5"/>
        <v>200.3</v>
      </c>
    </row>
    <row r="157" spans="1:10" s="26" customFormat="1" ht="12.75" customHeight="1">
      <c r="A157" s="145"/>
      <c r="B157" s="12" t="s">
        <v>235</v>
      </c>
      <c r="C157" s="13"/>
      <c r="D157" s="11"/>
      <c r="E157" s="11">
        <v>2212</v>
      </c>
      <c r="F157" s="11">
        <v>6121</v>
      </c>
      <c r="G157" s="77" t="s">
        <v>234</v>
      </c>
      <c r="H157" s="82">
        <v>121</v>
      </c>
      <c r="I157" s="83">
        <v>70</v>
      </c>
      <c r="J157" s="22">
        <f t="shared" si="5"/>
        <v>191</v>
      </c>
    </row>
    <row r="158" spans="1:10" s="26" customFormat="1" ht="12.75" customHeight="1">
      <c r="A158" s="146"/>
      <c r="B158" s="12" t="s">
        <v>237</v>
      </c>
      <c r="C158" s="13"/>
      <c r="D158" s="11"/>
      <c r="E158" s="11">
        <v>3632</v>
      </c>
      <c r="F158" s="11">
        <v>6121</v>
      </c>
      <c r="G158" s="77" t="s">
        <v>236</v>
      </c>
      <c r="H158" s="82">
        <v>872</v>
      </c>
      <c r="I158" s="83">
        <v>-232.4</v>
      </c>
      <c r="J158" s="22">
        <f t="shared" si="5"/>
        <v>639.6</v>
      </c>
    </row>
    <row r="159" spans="1:10" ht="15">
      <c r="A159" s="32"/>
      <c r="B159" s="31"/>
      <c r="C159" s="32"/>
      <c r="D159" s="32"/>
      <c r="E159" s="162" t="s">
        <v>23</v>
      </c>
      <c r="F159" s="162"/>
      <c r="G159" s="162"/>
      <c r="H159" s="70">
        <f>SUM(H143:H158)</f>
        <v>13461.23</v>
      </c>
      <c r="I159" s="70">
        <f>SUM(I143:I158)</f>
        <v>-1143.7500000000002</v>
      </c>
      <c r="J159" s="70">
        <f>SUM(J143:J158)</f>
        <v>12317.480000000001</v>
      </c>
    </row>
    <row r="160" spans="1:10" ht="15">
      <c r="A160" s="28" t="s">
        <v>37</v>
      </c>
      <c r="B160" s="31"/>
      <c r="C160" s="32"/>
      <c r="D160" s="32"/>
      <c r="E160" s="64"/>
      <c r="F160" s="64"/>
      <c r="G160" s="64"/>
      <c r="H160" s="67"/>
      <c r="I160" s="68"/>
      <c r="J160" s="67"/>
    </row>
    <row r="161" spans="1:10" ht="15">
      <c r="A161" s="103" t="s">
        <v>13</v>
      </c>
      <c r="B161" s="71"/>
      <c r="C161" s="72"/>
      <c r="D161" s="72"/>
      <c r="E161" s="73"/>
      <c r="F161" s="75"/>
      <c r="G161" s="73"/>
      <c r="H161" s="74">
        <v>0</v>
      </c>
      <c r="I161" s="69">
        <v>0</v>
      </c>
      <c r="J161" s="22">
        <f>H161+I161</f>
        <v>0</v>
      </c>
    </row>
    <row r="162" spans="1:10" ht="15">
      <c r="A162" s="32"/>
      <c r="B162" s="31"/>
      <c r="C162" s="32"/>
      <c r="D162" s="32"/>
      <c r="E162" s="163" t="s">
        <v>38</v>
      </c>
      <c r="F162" s="164"/>
      <c r="G162" s="165"/>
      <c r="H162" s="65"/>
      <c r="I162" s="69">
        <f>SUM(I161:I161)</f>
        <v>0</v>
      </c>
      <c r="J162" s="29"/>
    </row>
    <row r="163" spans="1:10" ht="15" customHeight="1">
      <c r="A163" s="32"/>
      <c r="B163" s="31"/>
      <c r="C163" s="32"/>
      <c r="D163" s="32"/>
      <c r="E163" s="48"/>
      <c r="F163" s="48"/>
      <c r="G163" s="49"/>
      <c r="H163" s="65"/>
      <c r="I163" s="66"/>
      <c r="J163" s="29"/>
    </row>
    <row r="164" spans="2:10" ht="15">
      <c r="B164" s="50" t="s">
        <v>33</v>
      </c>
      <c r="C164" s="36"/>
      <c r="D164" s="36"/>
      <c r="E164" s="150" t="s">
        <v>16</v>
      </c>
      <c r="F164" s="151"/>
      <c r="G164" s="151"/>
      <c r="H164" s="152"/>
      <c r="I164" s="44">
        <f>I52</f>
        <v>2108.98</v>
      </c>
      <c r="J164" s="44"/>
    </row>
    <row r="165" spans="2:10" ht="15">
      <c r="B165" s="35"/>
      <c r="C165" s="36"/>
      <c r="D165" s="36"/>
      <c r="E165" s="150" t="s">
        <v>24</v>
      </c>
      <c r="F165" s="151"/>
      <c r="G165" s="151"/>
      <c r="H165" s="152"/>
      <c r="I165" s="44">
        <f>I141+I53</f>
        <v>3250.3900000000003</v>
      </c>
      <c r="J165" s="19"/>
    </row>
    <row r="166" spans="2:10" ht="15">
      <c r="B166" s="35"/>
      <c r="C166" s="36"/>
      <c r="D166" s="36"/>
      <c r="E166" s="150" t="s">
        <v>25</v>
      </c>
      <c r="F166" s="151"/>
      <c r="G166" s="151"/>
      <c r="H166" s="152"/>
      <c r="I166" s="44">
        <f>I159+I54</f>
        <v>-1141.4100000000003</v>
      </c>
      <c r="J166" s="43"/>
    </row>
    <row r="167" spans="2:10" ht="15">
      <c r="B167" s="35"/>
      <c r="C167" s="36"/>
      <c r="D167" s="36"/>
      <c r="E167" s="150" t="s">
        <v>26</v>
      </c>
      <c r="F167" s="151"/>
      <c r="G167" s="151"/>
      <c r="H167" s="152"/>
      <c r="I167" s="44">
        <f>I165+I166</f>
        <v>2108.98</v>
      </c>
      <c r="J167" s="43"/>
    </row>
    <row r="168" spans="2:10" ht="15">
      <c r="B168" s="35"/>
      <c r="C168" s="36"/>
      <c r="D168" s="36"/>
      <c r="E168" s="159" t="s">
        <v>27</v>
      </c>
      <c r="F168" s="160"/>
      <c r="G168" s="160"/>
      <c r="H168" s="161"/>
      <c r="I168" s="44">
        <f>I164-I167</f>
        <v>0</v>
      </c>
      <c r="J168" s="43"/>
    </row>
    <row r="169" spans="2:10" ht="15">
      <c r="B169" s="35"/>
      <c r="C169" s="36"/>
      <c r="D169" s="36"/>
      <c r="E169" s="159" t="s">
        <v>28</v>
      </c>
      <c r="F169" s="160"/>
      <c r="G169" s="160"/>
      <c r="H169" s="161"/>
      <c r="I169" s="44">
        <f>I162</f>
        <v>0</v>
      </c>
      <c r="J169" s="43"/>
    </row>
    <row r="170" spans="5:10" ht="15" customHeight="1">
      <c r="E170" s="58" t="s">
        <v>29</v>
      </c>
      <c r="G170" s="35"/>
      <c r="H170" s="104">
        <v>43796</v>
      </c>
      <c r="J170" s="59">
        <v>43817</v>
      </c>
    </row>
    <row r="171" spans="2:10" ht="15">
      <c r="B171" s="50" t="s">
        <v>34</v>
      </c>
      <c r="C171" s="36"/>
      <c r="D171" s="36"/>
      <c r="E171" s="60" t="s">
        <v>30</v>
      </c>
      <c r="F171" s="51"/>
      <c r="G171" s="52"/>
      <c r="H171" s="61">
        <v>603649.37</v>
      </c>
      <c r="I171" s="44">
        <f>I164</f>
        <v>2108.98</v>
      </c>
      <c r="J171" s="44">
        <f>H171+I171</f>
        <v>605758.35</v>
      </c>
    </row>
    <row r="172" spans="2:10" ht="15">
      <c r="B172" s="35"/>
      <c r="C172" s="36"/>
      <c r="D172" s="36"/>
      <c r="E172" s="53" t="s">
        <v>24</v>
      </c>
      <c r="F172" s="54"/>
      <c r="G172" s="42"/>
      <c r="H172" s="62">
        <v>390782.14</v>
      </c>
      <c r="I172" s="44">
        <f>I141+I53</f>
        <v>3250.3900000000003</v>
      </c>
      <c r="J172" s="43">
        <f>H172+I172</f>
        <v>394032.53</v>
      </c>
    </row>
    <row r="173" spans="2:10" ht="15">
      <c r="B173" s="35"/>
      <c r="C173" s="36"/>
      <c r="D173" s="36"/>
      <c r="E173" s="30" t="s">
        <v>25</v>
      </c>
      <c r="F173" s="35"/>
      <c r="G173" s="55"/>
      <c r="H173" s="62">
        <v>212867.23</v>
      </c>
      <c r="I173" s="44">
        <f>I159+I54</f>
        <v>-1141.4100000000003</v>
      </c>
      <c r="J173" s="43">
        <f>H173+I173</f>
        <v>211725.82</v>
      </c>
    </row>
    <row r="174" spans="5:10" ht="15">
      <c r="E174" s="56" t="s">
        <v>31</v>
      </c>
      <c r="F174" s="54"/>
      <c r="G174" s="42"/>
      <c r="H174" s="44">
        <f>H172+H173</f>
        <v>603649.37</v>
      </c>
      <c r="I174" s="44">
        <f>SUM(I172:I173)</f>
        <v>2108.98</v>
      </c>
      <c r="J174" s="44">
        <f>SUM(J172:J173)</f>
        <v>605758.3500000001</v>
      </c>
    </row>
    <row r="175" spans="5:10" ht="15">
      <c r="E175" s="30" t="s">
        <v>19</v>
      </c>
      <c r="F175" s="35"/>
      <c r="G175" s="55"/>
      <c r="H175" s="43">
        <f>H171-H174</f>
        <v>0</v>
      </c>
      <c r="I175" s="44">
        <f>I171-I174</f>
        <v>0</v>
      </c>
      <c r="J175" s="43">
        <f>J171-J174</f>
        <v>0</v>
      </c>
    </row>
    <row r="176" spans="2:10" ht="15">
      <c r="B176" s="59" t="s">
        <v>46</v>
      </c>
      <c r="E176" s="56" t="s">
        <v>32</v>
      </c>
      <c r="F176" s="54"/>
      <c r="G176" s="42"/>
      <c r="H176" s="63">
        <v>0</v>
      </c>
      <c r="I176" s="44">
        <f>I169</f>
        <v>0</v>
      </c>
      <c r="J176" s="44">
        <f>H176+I176</f>
        <v>0</v>
      </c>
    </row>
  </sheetData>
  <mergeCells count="40">
    <mergeCell ref="A115:A116"/>
    <mergeCell ref="A117:A119"/>
    <mergeCell ref="A120:A123"/>
    <mergeCell ref="A129:A133"/>
    <mergeCell ref="E169:H169"/>
    <mergeCell ref="E159:G159"/>
    <mergeCell ref="E162:G162"/>
    <mergeCell ref="E164:H164"/>
    <mergeCell ref="E165:H165"/>
    <mergeCell ref="E168:H168"/>
    <mergeCell ref="A134:A135"/>
    <mergeCell ref="A136:A140"/>
    <mergeCell ref="A152:A158"/>
    <mergeCell ref="B2:B3"/>
    <mergeCell ref="E167:H167"/>
    <mergeCell ref="E166:H166"/>
    <mergeCell ref="E2:E3"/>
    <mergeCell ref="F2:F3"/>
    <mergeCell ref="E55:G55"/>
    <mergeCell ref="E141:G141"/>
    <mergeCell ref="G2:G3"/>
    <mergeCell ref="E52:G52"/>
    <mergeCell ref="E53:G53"/>
    <mergeCell ref="E54:G54"/>
    <mergeCell ref="A5:A26"/>
    <mergeCell ref="A30:A31"/>
    <mergeCell ref="A34:A35"/>
    <mergeCell ref="A124:A128"/>
    <mergeCell ref="A147:A151"/>
    <mergeCell ref="A32:A33"/>
    <mergeCell ref="A36:A49"/>
    <mergeCell ref="A59:A64"/>
    <mergeCell ref="A57:A58"/>
    <mergeCell ref="A144:A145"/>
    <mergeCell ref="A92:A111"/>
    <mergeCell ref="A112:A114"/>
    <mergeCell ref="A75:A83"/>
    <mergeCell ref="A84:A91"/>
    <mergeCell ref="A65:A73"/>
    <mergeCell ref="A50:A51"/>
  </mergeCells>
  <conditionalFormatting sqref="C52:D54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172">
    <cfRule type="expression" priority="22" dxfId="2" stopIfTrue="1">
      <formula>$J172="Z"</formula>
    </cfRule>
    <cfRule type="expression" priority="23" dxfId="1" stopIfTrue="1">
      <formula>$J172="T"</formula>
    </cfRule>
    <cfRule type="expression" priority="24" dxfId="0" stopIfTrue="1">
      <formula>$J172="Y"</formula>
    </cfRule>
  </conditionalFormatting>
  <conditionalFormatting sqref="H173">
    <cfRule type="expression" priority="19" dxfId="2" stopIfTrue="1">
      <formula>$J173="Z"</formula>
    </cfRule>
    <cfRule type="expression" priority="20" dxfId="1" stopIfTrue="1">
      <formula>$J173="T"</formula>
    </cfRule>
    <cfRule type="expression" priority="21" dxfId="0" stopIfTrue="1">
      <formula>$J173="Y"</formula>
    </cfRule>
  </conditionalFormatting>
  <conditionalFormatting sqref="H245">
    <cfRule type="expression" priority="16" dxfId="2" stopIfTrue="1">
      <formula>$J245="Z"</formula>
    </cfRule>
    <cfRule type="expression" priority="17" dxfId="1" stopIfTrue="1">
      <formula>$J245="T"</formula>
    </cfRule>
    <cfRule type="expression" priority="18" dxfId="0" stopIfTrue="1">
      <formula>$J245="Y"</formula>
    </cfRule>
  </conditionalFormatting>
  <conditionalFormatting sqref="H246">
    <cfRule type="expression" priority="13" dxfId="2" stopIfTrue="1">
      <formula>$J246="Z"</formula>
    </cfRule>
    <cfRule type="expression" priority="14" dxfId="1" stopIfTrue="1">
      <formula>$J246="T"</formula>
    </cfRule>
    <cfRule type="expression" priority="15" dxfId="0" stopIfTrue="1">
      <formula>$J246="Y"</formula>
    </cfRule>
  </conditionalFormatting>
  <conditionalFormatting sqref="H247">
    <cfRule type="expression" priority="10" dxfId="2" stopIfTrue="1">
      <formula>$J247="Z"</formula>
    </cfRule>
    <cfRule type="expression" priority="11" dxfId="1" stopIfTrue="1">
      <formula>$J247="T"</formula>
    </cfRule>
    <cfRule type="expression" priority="12" dxfId="0" stopIfTrue="1">
      <formula>$J247="Y"</formula>
    </cfRule>
  </conditionalFormatting>
  <conditionalFormatting sqref="H171">
    <cfRule type="expression" priority="7" dxfId="2" stopIfTrue="1">
      <formula>$J171="Z"</formula>
    </cfRule>
    <cfRule type="expression" priority="8" dxfId="1" stopIfTrue="1">
      <formula>$J171="T"</formula>
    </cfRule>
    <cfRule type="expression" priority="9" dxfId="0" stopIfTrue="1">
      <formula>$J171="Y"</formula>
    </cfRule>
  </conditionalFormatting>
  <conditionalFormatting sqref="H172">
    <cfRule type="expression" priority="4" dxfId="2" stopIfTrue="1">
      <formula>$J172="Z"</formula>
    </cfRule>
    <cfRule type="expression" priority="5" dxfId="1" stopIfTrue="1">
      <formula>$J172="T"</formula>
    </cfRule>
    <cfRule type="expression" priority="6" dxfId="0" stopIfTrue="1">
      <formula>$J172="Y"</formula>
    </cfRule>
  </conditionalFormatting>
  <conditionalFormatting sqref="H173">
    <cfRule type="expression" priority="1" dxfId="2" stopIfTrue="1">
      <formula>$J173="Z"</formula>
    </cfRule>
    <cfRule type="expression" priority="2" dxfId="1" stopIfTrue="1">
      <formula>$J173="T"</formula>
    </cfRule>
    <cfRule type="expression" priority="3" dxfId="0" stopIfTrue="1">
      <formula>$J173="Y"</formula>
    </cfRule>
  </conditionalFormatting>
  <conditionalFormatting sqref="B1:B2">
    <cfRule type="expression" priority="34" dxfId="2" stopIfTrue="1">
      <formula>#REF!="Z"</formula>
    </cfRule>
    <cfRule type="expression" priority="35" dxfId="1" stopIfTrue="1">
      <formula>#REF!="T"</formula>
    </cfRule>
    <cfRule type="expression" priority="36" dxfId="0" stopIfTrue="1">
      <formula>#REF!="Y"</formula>
    </cfRule>
  </conditionalFormatting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 topLeftCell="A1">
      <selection activeCell="B33" sqref="B33:J40"/>
    </sheetView>
  </sheetViews>
  <sheetFormatPr defaultColWidth="9.140625" defaultRowHeight="15"/>
  <cols>
    <col min="1" max="1" width="4.57421875" style="4" customWidth="1"/>
    <col min="2" max="2" width="66.57421875" style="4" customWidth="1"/>
    <col min="3" max="3" width="4.8515625" style="57" customWidth="1"/>
    <col min="4" max="4" width="7.7109375" style="57" customWidth="1"/>
    <col min="5" max="5" width="6.28125" style="4" customWidth="1"/>
    <col min="6" max="6" width="6.7109375" style="4" customWidth="1"/>
    <col min="7" max="7" width="7.57421875" style="4" customWidth="1"/>
    <col min="8" max="8" width="10.140625" style="4" customWidth="1"/>
    <col min="9" max="9" width="9.140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258</v>
      </c>
      <c r="B1" s="2"/>
      <c r="C1" s="3"/>
      <c r="D1" s="3"/>
      <c r="H1" s="2" t="s">
        <v>40</v>
      </c>
      <c r="I1" s="2"/>
      <c r="J1" s="1"/>
    </row>
    <row r="2" spans="1:10" s="2" customFormat="1" ht="15">
      <c r="A2" s="5" t="s">
        <v>0</v>
      </c>
      <c r="B2" s="148" t="s">
        <v>1</v>
      </c>
      <c r="C2" s="5"/>
      <c r="D2" s="5" t="s">
        <v>2</v>
      </c>
      <c r="E2" s="148" t="s">
        <v>3</v>
      </c>
      <c r="F2" s="148" t="s">
        <v>4</v>
      </c>
      <c r="G2" s="148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49"/>
      <c r="C3" s="6"/>
      <c r="D3" s="6" t="s">
        <v>10</v>
      </c>
      <c r="E3" s="149"/>
      <c r="F3" s="149"/>
      <c r="G3" s="149"/>
      <c r="H3" s="6" t="s">
        <v>11</v>
      </c>
      <c r="I3" s="6" t="s">
        <v>44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47" t="s">
        <v>13</v>
      </c>
      <c r="B5" s="12" t="s">
        <v>274</v>
      </c>
      <c r="C5" s="13"/>
      <c r="D5" s="11"/>
      <c r="E5" s="11">
        <v>3412</v>
      </c>
      <c r="F5" s="11">
        <v>2132</v>
      </c>
      <c r="G5" s="14" t="s">
        <v>192</v>
      </c>
      <c r="H5" s="22">
        <v>400</v>
      </c>
      <c r="I5" s="16">
        <v>280</v>
      </c>
      <c r="J5" s="17">
        <f aca="true" t="shared" si="0" ref="J5:J14">H5+I5</f>
        <v>680</v>
      </c>
    </row>
    <row r="6" spans="1:10" ht="15">
      <c r="A6" s="147"/>
      <c r="B6" s="12" t="s">
        <v>251</v>
      </c>
      <c r="C6" s="13"/>
      <c r="D6" s="11"/>
      <c r="E6" s="11">
        <v>3412</v>
      </c>
      <c r="F6" s="11">
        <v>2132</v>
      </c>
      <c r="G6" s="14" t="s">
        <v>252</v>
      </c>
      <c r="H6" s="22">
        <v>417</v>
      </c>
      <c r="I6" s="16">
        <v>110</v>
      </c>
      <c r="J6" s="17">
        <f t="shared" si="0"/>
        <v>527</v>
      </c>
    </row>
    <row r="7" spans="1:10" ht="15">
      <c r="A7" s="147" t="s">
        <v>14</v>
      </c>
      <c r="B7" s="19" t="s">
        <v>270</v>
      </c>
      <c r="C7" s="19"/>
      <c r="D7" s="19"/>
      <c r="E7" s="20">
        <v>3429</v>
      </c>
      <c r="F7" s="20">
        <v>2132</v>
      </c>
      <c r="G7" s="14" t="s">
        <v>184</v>
      </c>
      <c r="H7" s="22">
        <v>217.4</v>
      </c>
      <c r="I7" s="16">
        <v>-40.4</v>
      </c>
      <c r="J7" s="17">
        <f t="shared" si="0"/>
        <v>177</v>
      </c>
    </row>
    <row r="8" spans="1:10" ht="15">
      <c r="A8" s="147"/>
      <c r="B8" s="19" t="s">
        <v>271</v>
      </c>
      <c r="C8" s="19"/>
      <c r="D8" s="19"/>
      <c r="E8" s="20">
        <v>3429</v>
      </c>
      <c r="F8" s="20">
        <v>2111</v>
      </c>
      <c r="G8" s="14" t="s">
        <v>184</v>
      </c>
      <c r="H8" s="22">
        <v>671.88</v>
      </c>
      <c r="I8" s="16">
        <v>40.4</v>
      </c>
      <c r="J8" s="17">
        <f t="shared" si="0"/>
        <v>712.28</v>
      </c>
    </row>
    <row r="9" spans="1:10" ht="15">
      <c r="A9" s="147" t="s">
        <v>15</v>
      </c>
      <c r="B9" s="91" t="s">
        <v>269</v>
      </c>
      <c r="C9" s="92" t="s">
        <v>42</v>
      </c>
      <c r="D9" s="94"/>
      <c r="E9" s="94">
        <v>3412</v>
      </c>
      <c r="F9" s="94">
        <v>2111</v>
      </c>
      <c r="G9" s="93" t="s">
        <v>178</v>
      </c>
      <c r="H9" s="95">
        <v>0</v>
      </c>
      <c r="I9" s="96">
        <v>22</v>
      </c>
      <c r="J9" s="97">
        <f t="shared" si="0"/>
        <v>22</v>
      </c>
    </row>
    <row r="10" spans="1:10" ht="15">
      <c r="A10" s="147"/>
      <c r="B10" s="19" t="s">
        <v>268</v>
      </c>
      <c r="C10" s="13"/>
      <c r="D10" s="11"/>
      <c r="E10" s="80">
        <v>3412</v>
      </c>
      <c r="F10" s="80">
        <v>2132</v>
      </c>
      <c r="G10" s="81" t="s">
        <v>178</v>
      </c>
      <c r="H10" s="15">
        <v>17</v>
      </c>
      <c r="I10" s="21">
        <v>10</v>
      </c>
      <c r="J10" s="17">
        <f t="shared" si="0"/>
        <v>27</v>
      </c>
    </row>
    <row r="11" spans="1:10" ht="15">
      <c r="A11" s="147"/>
      <c r="B11" s="19" t="s">
        <v>272</v>
      </c>
      <c r="C11" s="13"/>
      <c r="D11" s="11"/>
      <c r="E11" s="80"/>
      <c r="F11" s="80">
        <v>1381</v>
      </c>
      <c r="G11" s="81"/>
      <c r="H11" s="15">
        <v>1300</v>
      </c>
      <c r="I11" s="21">
        <v>160</v>
      </c>
      <c r="J11" s="17">
        <f t="shared" si="0"/>
        <v>1460</v>
      </c>
    </row>
    <row r="12" spans="1:11" ht="15">
      <c r="A12" s="147"/>
      <c r="B12" s="19" t="s">
        <v>267</v>
      </c>
      <c r="C12" s="13"/>
      <c r="D12" s="11"/>
      <c r="E12" s="80"/>
      <c r="F12" s="80">
        <v>1121</v>
      </c>
      <c r="G12" s="81"/>
      <c r="H12" s="15">
        <v>53360</v>
      </c>
      <c r="I12" s="21">
        <v>-260</v>
      </c>
      <c r="J12" s="17">
        <f t="shared" si="0"/>
        <v>53100</v>
      </c>
      <c r="K12" s="4" t="s">
        <v>273</v>
      </c>
    </row>
    <row r="13" spans="1:10" ht="15">
      <c r="A13" s="147" t="s">
        <v>35</v>
      </c>
      <c r="B13" s="19" t="s">
        <v>254</v>
      </c>
      <c r="C13" s="13"/>
      <c r="D13" s="11"/>
      <c r="E13" s="80">
        <v>6171</v>
      </c>
      <c r="F13" s="80">
        <v>2322</v>
      </c>
      <c r="G13" s="81" t="s">
        <v>253</v>
      </c>
      <c r="H13" s="15">
        <v>222.52</v>
      </c>
      <c r="I13" s="21">
        <v>8.63</v>
      </c>
      <c r="J13" s="17">
        <f t="shared" si="0"/>
        <v>231.15</v>
      </c>
    </row>
    <row r="14" spans="1:10" ht="15">
      <c r="A14" s="147"/>
      <c r="B14" s="91" t="s">
        <v>255</v>
      </c>
      <c r="C14" s="92" t="s">
        <v>42</v>
      </c>
      <c r="D14" s="94"/>
      <c r="E14" s="125">
        <v>3111</v>
      </c>
      <c r="F14" s="125">
        <v>5139</v>
      </c>
      <c r="G14" s="126" t="s">
        <v>253</v>
      </c>
      <c r="H14" s="122">
        <v>0</v>
      </c>
      <c r="I14" s="127">
        <v>8.63</v>
      </c>
      <c r="J14" s="97">
        <f t="shared" si="0"/>
        <v>8.63</v>
      </c>
    </row>
    <row r="15" spans="1:10" s="26" customFormat="1" ht="15">
      <c r="A15" s="23"/>
      <c r="B15" s="24"/>
      <c r="C15" s="25"/>
      <c r="D15" s="25"/>
      <c r="E15" s="157" t="s">
        <v>16</v>
      </c>
      <c r="F15" s="157"/>
      <c r="G15" s="157"/>
      <c r="H15" s="21">
        <f>H5+H6+H7+H8+H9+H10+H11+H12+H13</f>
        <v>56605.799999999996</v>
      </c>
      <c r="I15" s="21">
        <f>I5+I6+I7+I8+I9+I10+I11+I12+I13</f>
        <v>330.63</v>
      </c>
      <c r="J15" s="21">
        <f>J5+J6+J7+J8+J9+J10+J11+J12+J13</f>
        <v>56936.43</v>
      </c>
    </row>
    <row r="16" spans="1:10" s="26" customFormat="1" ht="15">
      <c r="A16" s="23"/>
      <c r="B16" s="27" t="s">
        <v>39</v>
      </c>
      <c r="C16" s="25"/>
      <c r="D16" s="25"/>
      <c r="E16" s="158" t="s">
        <v>17</v>
      </c>
      <c r="F16" s="158"/>
      <c r="G16" s="158"/>
      <c r="H16" s="21">
        <f>H14</f>
        <v>0</v>
      </c>
      <c r="I16" s="21">
        <f>I14</f>
        <v>8.63</v>
      </c>
      <c r="J16" s="21">
        <f>J14</f>
        <v>8.63</v>
      </c>
    </row>
    <row r="17" spans="1:10" s="26" customFormat="1" ht="15">
      <c r="A17" s="23"/>
      <c r="B17" s="28"/>
      <c r="C17" s="25"/>
      <c r="D17" s="25"/>
      <c r="E17" s="153" t="s">
        <v>18</v>
      </c>
      <c r="F17" s="153"/>
      <c r="G17" s="153"/>
      <c r="H17" s="84">
        <v>0</v>
      </c>
      <c r="I17" s="84">
        <v>0</v>
      </c>
      <c r="J17" s="84">
        <v>0</v>
      </c>
    </row>
    <row r="18" spans="1:10" ht="15">
      <c r="A18" s="30"/>
      <c r="B18" s="31"/>
      <c r="C18" s="32"/>
      <c r="D18" s="32"/>
      <c r="E18" s="153" t="s">
        <v>19</v>
      </c>
      <c r="F18" s="153"/>
      <c r="G18" s="153"/>
      <c r="H18" s="33">
        <f>H15-H16-H17</f>
        <v>56605.799999999996</v>
      </c>
      <c r="I18" s="33">
        <f>I15-I16-I17</f>
        <v>322</v>
      </c>
      <c r="J18" s="33">
        <f>J15-J16-J17</f>
        <v>56927.8</v>
      </c>
    </row>
    <row r="19" spans="1:10" ht="15">
      <c r="A19" s="34" t="s">
        <v>20</v>
      </c>
      <c r="B19" s="35"/>
      <c r="C19" s="36"/>
      <c r="D19" s="36"/>
      <c r="E19" s="37"/>
      <c r="F19" s="35"/>
      <c r="G19" s="35"/>
      <c r="H19" s="38"/>
      <c r="I19" s="38"/>
      <c r="J19" s="130"/>
    </row>
    <row r="20" spans="1:10" ht="15">
      <c r="A20" s="128" t="s">
        <v>13</v>
      </c>
      <c r="B20" s="40" t="s">
        <v>256</v>
      </c>
      <c r="C20" s="13"/>
      <c r="D20" s="14"/>
      <c r="E20" s="20">
        <v>3412</v>
      </c>
      <c r="F20" s="20">
        <v>5171</v>
      </c>
      <c r="G20" s="14" t="s">
        <v>192</v>
      </c>
      <c r="H20" s="22">
        <v>845</v>
      </c>
      <c r="I20" s="18">
        <v>-245</v>
      </c>
      <c r="J20" s="22">
        <f aca="true" t="shared" si="1" ref="J20:J30">H20+I20</f>
        <v>600</v>
      </c>
    </row>
    <row r="21" spans="1:10" ht="15">
      <c r="A21" s="144" t="s">
        <v>14</v>
      </c>
      <c r="B21" s="85" t="s">
        <v>261</v>
      </c>
      <c r="C21" s="86"/>
      <c r="D21" s="123"/>
      <c r="E21" s="80">
        <v>4350</v>
      </c>
      <c r="F21" s="80">
        <v>5331</v>
      </c>
      <c r="G21" s="81" t="s">
        <v>95</v>
      </c>
      <c r="H21" s="15">
        <v>3072</v>
      </c>
      <c r="I21" s="124">
        <v>-352</v>
      </c>
      <c r="J21" s="22">
        <f t="shared" si="1"/>
        <v>2720</v>
      </c>
    </row>
    <row r="22" spans="1:10" ht="15">
      <c r="A22" s="145"/>
      <c r="B22" s="85" t="s">
        <v>262</v>
      </c>
      <c r="C22" s="86"/>
      <c r="D22" s="123"/>
      <c r="E22" s="80">
        <v>4359</v>
      </c>
      <c r="F22" s="80">
        <v>5331</v>
      </c>
      <c r="G22" s="81" t="s">
        <v>96</v>
      </c>
      <c r="H22" s="15">
        <v>105</v>
      </c>
      <c r="I22" s="124">
        <v>-55</v>
      </c>
      <c r="J22" s="22">
        <f t="shared" si="1"/>
        <v>50</v>
      </c>
    </row>
    <row r="23" spans="1:10" ht="15">
      <c r="A23" s="145"/>
      <c r="B23" s="85" t="s">
        <v>263</v>
      </c>
      <c r="C23" s="86"/>
      <c r="D23" s="123"/>
      <c r="E23" s="80">
        <v>4351</v>
      </c>
      <c r="F23" s="80">
        <v>5331</v>
      </c>
      <c r="G23" s="81" t="s">
        <v>94</v>
      </c>
      <c r="H23" s="15">
        <v>899</v>
      </c>
      <c r="I23" s="124">
        <v>-363</v>
      </c>
      <c r="J23" s="22">
        <f t="shared" si="1"/>
        <v>536</v>
      </c>
    </row>
    <row r="24" spans="1:10" ht="15">
      <c r="A24" s="145"/>
      <c r="B24" s="85" t="s">
        <v>265</v>
      </c>
      <c r="C24" s="86"/>
      <c r="D24" s="123"/>
      <c r="E24" s="80">
        <v>4350</v>
      </c>
      <c r="F24" s="80">
        <v>5331</v>
      </c>
      <c r="G24" s="81" t="s">
        <v>93</v>
      </c>
      <c r="H24" s="15">
        <v>5841</v>
      </c>
      <c r="I24" s="21">
        <v>-1031</v>
      </c>
      <c r="J24" s="22">
        <f t="shared" si="1"/>
        <v>4810</v>
      </c>
    </row>
    <row r="25" spans="1:10" ht="15">
      <c r="A25" s="145"/>
      <c r="B25" s="85" t="s">
        <v>275</v>
      </c>
      <c r="C25" s="86"/>
      <c r="D25" s="123"/>
      <c r="E25" s="80">
        <v>4357</v>
      </c>
      <c r="F25" s="80">
        <v>5331</v>
      </c>
      <c r="G25" s="81" t="s">
        <v>97</v>
      </c>
      <c r="H25" s="15">
        <v>1503</v>
      </c>
      <c r="I25" s="124">
        <v>-442</v>
      </c>
      <c r="J25" s="22">
        <f t="shared" si="1"/>
        <v>1061</v>
      </c>
    </row>
    <row r="26" spans="1:10" ht="15">
      <c r="A26" s="145"/>
      <c r="B26" s="85" t="s">
        <v>266</v>
      </c>
      <c r="C26" s="86"/>
      <c r="D26" s="123"/>
      <c r="E26" s="80">
        <v>4359</v>
      </c>
      <c r="F26" s="80">
        <v>5331</v>
      </c>
      <c r="G26" s="81" t="s">
        <v>98</v>
      </c>
      <c r="H26" s="15">
        <v>770</v>
      </c>
      <c r="I26" s="124">
        <v>106</v>
      </c>
      <c r="J26" s="15">
        <f t="shared" si="1"/>
        <v>876</v>
      </c>
    </row>
    <row r="27" spans="1:10" ht="15">
      <c r="A27" s="145"/>
      <c r="B27" s="85" t="s">
        <v>264</v>
      </c>
      <c r="C27" s="86"/>
      <c r="D27" s="123"/>
      <c r="E27" s="80">
        <v>4356</v>
      </c>
      <c r="F27" s="80">
        <v>5331</v>
      </c>
      <c r="G27" s="81" t="s">
        <v>91</v>
      </c>
      <c r="H27" s="15">
        <v>177</v>
      </c>
      <c r="I27" s="124">
        <v>-31</v>
      </c>
      <c r="J27" s="15">
        <f t="shared" si="1"/>
        <v>146</v>
      </c>
    </row>
    <row r="28" spans="1:10" ht="15">
      <c r="A28" s="144" t="s">
        <v>15</v>
      </c>
      <c r="B28" s="85" t="s">
        <v>279</v>
      </c>
      <c r="C28" s="86"/>
      <c r="D28" s="81"/>
      <c r="E28" s="89">
        <v>5311</v>
      </c>
      <c r="F28" s="89">
        <v>5171</v>
      </c>
      <c r="G28" s="81" t="s">
        <v>276</v>
      </c>
      <c r="H28" s="116">
        <v>2290</v>
      </c>
      <c r="I28" s="90">
        <v>220.1</v>
      </c>
      <c r="J28" s="15">
        <f t="shared" si="1"/>
        <v>2510.1</v>
      </c>
    </row>
    <row r="29" spans="1:10" ht="15">
      <c r="A29" s="146"/>
      <c r="B29" s="85" t="s">
        <v>280</v>
      </c>
      <c r="C29" s="86"/>
      <c r="D29" s="81"/>
      <c r="E29" s="89">
        <v>3113</v>
      </c>
      <c r="F29" s="89">
        <v>5137</v>
      </c>
      <c r="G29" s="81" t="s">
        <v>249</v>
      </c>
      <c r="H29" s="116">
        <v>1296</v>
      </c>
      <c r="I29" s="90">
        <v>183</v>
      </c>
      <c r="J29" s="15">
        <f t="shared" si="1"/>
        <v>1479</v>
      </c>
    </row>
    <row r="30" spans="1:10" ht="15">
      <c r="A30" s="131" t="s">
        <v>35</v>
      </c>
      <c r="B30" s="12" t="s">
        <v>281</v>
      </c>
      <c r="C30" s="13"/>
      <c r="D30" s="14"/>
      <c r="E30" s="20">
        <v>6171</v>
      </c>
      <c r="F30" s="20">
        <v>5172</v>
      </c>
      <c r="G30" s="14"/>
      <c r="H30" s="22">
        <v>400</v>
      </c>
      <c r="I30" s="18">
        <v>30</v>
      </c>
      <c r="J30" s="22">
        <f t="shared" si="1"/>
        <v>430</v>
      </c>
    </row>
    <row r="31" spans="1:10" ht="15">
      <c r="A31" s="30"/>
      <c r="B31" s="47"/>
      <c r="C31" s="78"/>
      <c r="D31" s="78"/>
      <c r="E31" s="154" t="s">
        <v>21</v>
      </c>
      <c r="F31" s="155"/>
      <c r="G31" s="156"/>
      <c r="H31" s="79">
        <f>SUM(H20:H30)</f>
        <v>17198</v>
      </c>
      <c r="I31" s="79">
        <f>SUM(I20:I30)</f>
        <v>-1979.9</v>
      </c>
      <c r="J31" s="79">
        <f>SUM(J20:J30)</f>
        <v>15218.1</v>
      </c>
    </row>
    <row r="32" spans="1:10" ht="12.75" customHeight="1">
      <c r="A32" s="45" t="s">
        <v>22</v>
      </c>
      <c r="B32" s="35"/>
      <c r="C32" s="36"/>
      <c r="D32" s="36"/>
      <c r="E32" s="37"/>
      <c r="F32" s="35"/>
      <c r="G32" s="35"/>
      <c r="H32" s="38"/>
      <c r="I32" s="38"/>
      <c r="J32" s="46"/>
    </row>
    <row r="33" spans="1:15" s="26" customFormat="1" ht="12.75" customHeight="1">
      <c r="A33" s="147" t="s">
        <v>13</v>
      </c>
      <c r="B33" s="12" t="s">
        <v>250</v>
      </c>
      <c r="C33" s="13"/>
      <c r="D33" s="11"/>
      <c r="E33" s="11">
        <v>3113</v>
      </c>
      <c r="F33" s="11">
        <v>6121</v>
      </c>
      <c r="G33" s="14" t="s">
        <v>249</v>
      </c>
      <c r="H33" s="22">
        <v>6089.4</v>
      </c>
      <c r="I33" s="18">
        <v>186</v>
      </c>
      <c r="J33" s="22">
        <f>H33+I33</f>
        <v>6275.4</v>
      </c>
      <c r="K33" s="58"/>
      <c r="L33" s="57"/>
      <c r="M33" s="4"/>
      <c r="N33" s="4"/>
      <c r="O33" s="4"/>
    </row>
    <row r="34" spans="1:15" s="26" customFormat="1" ht="12.75" customHeight="1">
      <c r="A34" s="147"/>
      <c r="B34" s="12" t="s">
        <v>250</v>
      </c>
      <c r="C34" s="19"/>
      <c r="D34" s="19"/>
      <c r="E34" s="20">
        <v>3113</v>
      </c>
      <c r="F34" s="20">
        <v>6122</v>
      </c>
      <c r="G34" s="14" t="s">
        <v>249</v>
      </c>
      <c r="H34" s="22">
        <v>1399</v>
      </c>
      <c r="I34" s="18">
        <v>25</v>
      </c>
      <c r="J34" s="22">
        <f>H34+I34</f>
        <v>1424</v>
      </c>
      <c r="K34" s="58"/>
      <c r="L34" s="57"/>
      <c r="M34" s="4"/>
      <c r="N34" s="4"/>
      <c r="O34" s="4"/>
    </row>
    <row r="35" spans="1:10" s="26" customFormat="1" ht="15">
      <c r="A35" s="128" t="s">
        <v>14</v>
      </c>
      <c r="B35" s="12" t="s">
        <v>257</v>
      </c>
      <c r="C35" s="13"/>
      <c r="D35" s="11"/>
      <c r="E35" s="11">
        <v>3412</v>
      </c>
      <c r="F35" s="11">
        <v>6121</v>
      </c>
      <c r="G35" s="77" t="s">
        <v>192</v>
      </c>
      <c r="H35" s="82">
        <v>100</v>
      </c>
      <c r="I35" s="83">
        <v>245</v>
      </c>
      <c r="J35" s="22">
        <f aca="true" t="shared" si="2" ref="J35:J40">H35+I35</f>
        <v>345</v>
      </c>
    </row>
    <row r="36" spans="1:10" s="26" customFormat="1" ht="15">
      <c r="A36" s="144" t="s">
        <v>15</v>
      </c>
      <c r="B36" s="12" t="s">
        <v>259</v>
      </c>
      <c r="C36" s="13"/>
      <c r="D36" s="11"/>
      <c r="E36" s="11">
        <v>4350</v>
      </c>
      <c r="F36" s="11">
        <v>6351</v>
      </c>
      <c r="G36" s="77" t="s">
        <v>95</v>
      </c>
      <c r="H36" s="82">
        <v>500</v>
      </c>
      <c r="I36" s="83">
        <v>1000</v>
      </c>
      <c r="J36" s="22">
        <f t="shared" si="2"/>
        <v>1500</v>
      </c>
    </row>
    <row r="37" spans="1:10" s="26" customFormat="1" ht="15">
      <c r="A37" s="146"/>
      <c r="B37" s="12" t="s">
        <v>260</v>
      </c>
      <c r="C37" s="13"/>
      <c r="D37" s="11"/>
      <c r="E37" s="11">
        <v>4350</v>
      </c>
      <c r="F37" s="11">
        <v>6351</v>
      </c>
      <c r="G37" s="77" t="s">
        <v>93</v>
      </c>
      <c r="H37" s="82">
        <v>500</v>
      </c>
      <c r="I37" s="83">
        <v>1100</v>
      </c>
      <c r="J37" s="22">
        <f t="shared" si="2"/>
        <v>1600</v>
      </c>
    </row>
    <row r="38" spans="1:10" s="26" customFormat="1" ht="15">
      <c r="A38" s="144" t="s">
        <v>35</v>
      </c>
      <c r="B38" s="12" t="s">
        <v>277</v>
      </c>
      <c r="C38" s="13"/>
      <c r="D38" s="11"/>
      <c r="E38" s="11">
        <v>5311</v>
      </c>
      <c r="F38" s="11">
        <v>6123</v>
      </c>
      <c r="G38" s="77" t="s">
        <v>276</v>
      </c>
      <c r="H38" s="82">
        <v>650</v>
      </c>
      <c r="I38" s="83">
        <v>-49</v>
      </c>
      <c r="J38" s="22">
        <f t="shared" si="2"/>
        <v>601</v>
      </c>
    </row>
    <row r="39" spans="1:10" s="26" customFormat="1" ht="15">
      <c r="A39" s="146"/>
      <c r="B39" s="12" t="s">
        <v>278</v>
      </c>
      <c r="C39" s="13"/>
      <c r="D39" s="11"/>
      <c r="E39" s="11">
        <v>3612</v>
      </c>
      <c r="F39" s="11">
        <v>6121</v>
      </c>
      <c r="G39" s="77" t="s">
        <v>223</v>
      </c>
      <c r="H39" s="82">
        <v>692.2</v>
      </c>
      <c r="I39" s="83">
        <v>-175.1</v>
      </c>
      <c r="J39" s="22">
        <f t="shared" si="2"/>
        <v>517.1</v>
      </c>
    </row>
    <row r="40" spans="1:10" s="26" customFormat="1" ht="15">
      <c r="A40" s="129" t="s">
        <v>36</v>
      </c>
      <c r="B40" s="12" t="s">
        <v>282</v>
      </c>
      <c r="C40" s="13"/>
      <c r="D40" s="11"/>
      <c r="E40" s="11">
        <v>6171</v>
      </c>
      <c r="F40" s="11">
        <v>6121</v>
      </c>
      <c r="G40" s="77"/>
      <c r="H40" s="82">
        <v>342</v>
      </c>
      <c r="I40" s="83">
        <v>-30</v>
      </c>
      <c r="J40" s="22">
        <f t="shared" si="2"/>
        <v>312</v>
      </c>
    </row>
    <row r="41" spans="1:10" ht="15">
      <c r="A41" s="32"/>
      <c r="B41" s="31"/>
      <c r="C41" s="32"/>
      <c r="D41" s="32"/>
      <c r="E41" s="162" t="s">
        <v>23</v>
      </c>
      <c r="F41" s="162"/>
      <c r="G41" s="162"/>
      <c r="H41" s="70">
        <f>SUM(H33:H40)</f>
        <v>10272.6</v>
      </c>
      <c r="I41" s="70">
        <f>SUM(I33:I40)</f>
        <v>2301.9</v>
      </c>
      <c r="J41" s="70">
        <f>SUM(J33:J40)</f>
        <v>12574.5</v>
      </c>
    </row>
    <row r="42" spans="1:10" ht="15">
      <c r="A42" s="28" t="s">
        <v>37</v>
      </c>
      <c r="B42" s="31"/>
      <c r="C42" s="32"/>
      <c r="D42" s="32"/>
      <c r="E42" s="64"/>
      <c r="F42" s="64"/>
      <c r="G42" s="64"/>
      <c r="H42" s="67"/>
      <c r="I42" s="68"/>
      <c r="J42" s="67"/>
    </row>
    <row r="43" spans="1:10" ht="15">
      <c r="A43" s="103" t="s">
        <v>13</v>
      </c>
      <c r="B43" s="71"/>
      <c r="C43" s="72"/>
      <c r="D43" s="72"/>
      <c r="E43" s="73"/>
      <c r="F43" s="75"/>
      <c r="G43" s="73"/>
      <c r="H43" s="74">
        <v>0</v>
      </c>
      <c r="I43" s="69">
        <v>0</v>
      </c>
      <c r="J43" s="22">
        <f>H43+I43</f>
        <v>0</v>
      </c>
    </row>
    <row r="44" spans="1:10" ht="15">
      <c r="A44" s="32"/>
      <c r="B44" s="31"/>
      <c r="C44" s="32"/>
      <c r="D44" s="32"/>
      <c r="E44" s="163" t="s">
        <v>38</v>
      </c>
      <c r="F44" s="164"/>
      <c r="G44" s="165"/>
      <c r="H44" s="65"/>
      <c r="I44" s="69">
        <f>SUM(I43:I43)</f>
        <v>0</v>
      </c>
      <c r="J44" s="29"/>
    </row>
    <row r="45" spans="1:10" ht="15">
      <c r="A45" s="32"/>
      <c r="B45" s="31"/>
      <c r="C45" s="32"/>
      <c r="D45" s="32"/>
      <c r="E45" s="48"/>
      <c r="F45" s="48"/>
      <c r="G45" s="49"/>
      <c r="H45" s="65"/>
      <c r="I45" s="66"/>
      <c r="J45" s="29"/>
    </row>
    <row r="46" spans="2:10" ht="15">
      <c r="B46" s="50" t="s">
        <v>33</v>
      </c>
      <c r="C46" s="36"/>
      <c r="D46" s="36"/>
      <c r="E46" s="150" t="s">
        <v>16</v>
      </c>
      <c r="F46" s="151"/>
      <c r="G46" s="151"/>
      <c r="H46" s="152"/>
      <c r="I46" s="44">
        <f>I15</f>
        <v>330.63</v>
      </c>
      <c r="J46" s="44"/>
    </row>
    <row r="47" spans="2:10" ht="15">
      <c r="B47" s="35"/>
      <c r="C47" s="36"/>
      <c r="D47" s="36"/>
      <c r="E47" s="150" t="s">
        <v>24</v>
      </c>
      <c r="F47" s="151"/>
      <c r="G47" s="151"/>
      <c r="H47" s="152"/>
      <c r="I47" s="44">
        <f>I31+I16</f>
        <v>-1971.27</v>
      </c>
      <c r="J47" s="19"/>
    </row>
    <row r="48" spans="2:10" ht="15">
      <c r="B48" s="35"/>
      <c r="C48" s="36"/>
      <c r="D48" s="36"/>
      <c r="E48" s="150" t="s">
        <v>25</v>
      </c>
      <c r="F48" s="151"/>
      <c r="G48" s="151"/>
      <c r="H48" s="152"/>
      <c r="I48" s="44">
        <f>I41+I17</f>
        <v>2301.9</v>
      </c>
      <c r="J48" s="43"/>
    </row>
    <row r="49" spans="2:10" ht="15">
      <c r="B49" s="35"/>
      <c r="C49" s="36"/>
      <c r="D49" s="36"/>
      <c r="E49" s="150" t="s">
        <v>26</v>
      </c>
      <c r="F49" s="151"/>
      <c r="G49" s="151"/>
      <c r="H49" s="152"/>
      <c r="I49" s="44">
        <f>I47+I48</f>
        <v>330.6300000000001</v>
      </c>
      <c r="J49" s="43"/>
    </row>
    <row r="50" spans="2:10" ht="15">
      <c r="B50" s="35"/>
      <c r="C50" s="36"/>
      <c r="D50" s="36"/>
      <c r="E50" s="159" t="s">
        <v>27</v>
      </c>
      <c r="F50" s="160"/>
      <c r="G50" s="160"/>
      <c r="H50" s="161"/>
      <c r="I50" s="44">
        <f>I46-I49</f>
        <v>0</v>
      </c>
      <c r="J50" s="43"/>
    </row>
    <row r="51" spans="2:10" ht="15">
      <c r="B51" s="35"/>
      <c r="C51" s="36"/>
      <c r="D51" s="36"/>
      <c r="E51" s="159" t="s">
        <v>28</v>
      </c>
      <c r="F51" s="160"/>
      <c r="G51" s="160"/>
      <c r="H51" s="161"/>
      <c r="I51" s="44">
        <f>I44</f>
        <v>0</v>
      </c>
      <c r="J51" s="43"/>
    </row>
    <row r="52" spans="5:10" ht="15">
      <c r="E52" s="58" t="s">
        <v>29</v>
      </c>
      <c r="G52" s="35"/>
      <c r="H52" s="104">
        <v>43817</v>
      </c>
      <c r="J52" s="59">
        <v>43817</v>
      </c>
    </row>
    <row r="53" spans="2:10" ht="15">
      <c r="B53" s="50" t="s">
        <v>34</v>
      </c>
      <c r="C53" s="36"/>
      <c r="D53" s="36"/>
      <c r="E53" s="60" t="s">
        <v>30</v>
      </c>
      <c r="F53" s="51"/>
      <c r="G53" s="52"/>
      <c r="H53" s="44">
        <v>605758.35</v>
      </c>
      <c r="I53" s="44">
        <f>I46</f>
        <v>330.63</v>
      </c>
      <c r="J53" s="44">
        <f>H53+I53</f>
        <v>606088.98</v>
      </c>
    </row>
    <row r="54" spans="2:10" ht="15">
      <c r="B54" s="35"/>
      <c r="C54" s="36"/>
      <c r="D54" s="36"/>
      <c r="E54" s="53" t="s">
        <v>24</v>
      </c>
      <c r="F54" s="54"/>
      <c r="G54" s="42"/>
      <c r="H54" s="43">
        <v>394032.53</v>
      </c>
      <c r="I54" s="44">
        <f>I31+I16</f>
        <v>-1971.27</v>
      </c>
      <c r="J54" s="43">
        <f>H54+I54</f>
        <v>392061.26</v>
      </c>
    </row>
    <row r="55" spans="2:10" ht="15">
      <c r="B55" s="35"/>
      <c r="C55" s="36"/>
      <c r="D55" s="36"/>
      <c r="E55" s="30" t="s">
        <v>25</v>
      </c>
      <c r="F55" s="35"/>
      <c r="G55" s="55"/>
      <c r="H55" s="43">
        <v>211725.82</v>
      </c>
      <c r="I55" s="44">
        <f>I41+I17</f>
        <v>2301.9</v>
      </c>
      <c r="J55" s="43">
        <f>H55+I55</f>
        <v>214027.72</v>
      </c>
    </row>
    <row r="56" spans="5:10" ht="15">
      <c r="E56" s="56" t="s">
        <v>31</v>
      </c>
      <c r="F56" s="54"/>
      <c r="G56" s="42"/>
      <c r="H56" s="44">
        <f>SUM(H54:H55)</f>
        <v>605758.3500000001</v>
      </c>
      <c r="I56" s="44">
        <f>SUM(I54:I55)</f>
        <v>330.6300000000001</v>
      </c>
      <c r="J56" s="44">
        <f>SUM(J54:J55)</f>
        <v>606088.98</v>
      </c>
    </row>
    <row r="57" spans="5:10" ht="15">
      <c r="E57" s="30" t="s">
        <v>19</v>
      </c>
      <c r="F57" s="35"/>
      <c r="G57" s="55"/>
      <c r="H57" s="43">
        <f>H53-H56</f>
        <v>0</v>
      </c>
      <c r="I57" s="44">
        <f>I53-I56</f>
        <v>0</v>
      </c>
      <c r="J57" s="43">
        <f>J53-J56</f>
        <v>0</v>
      </c>
    </row>
    <row r="58" spans="2:10" ht="15">
      <c r="B58" s="59" t="s">
        <v>46</v>
      </c>
      <c r="E58" s="56" t="s">
        <v>32</v>
      </c>
      <c r="F58" s="54"/>
      <c r="G58" s="42"/>
      <c r="H58" s="63">
        <v>0</v>
      </c>
      <c r="I58" s="44">
        <f>I51</f>
        <v>0</v>
      </c>
      <c r="J58" s="44">
        <f>H58+I58</f>
        <v>0</v>
      </c>
    </row>
  </sheetData>
  <mergeCells count="26">
    <mergeCell ref="B2:B3"/>
    <mergeCell ref="E2:E3"/>
    <mergeCell ref="F2:F3"/>
    <mergeCell ref="G2:G3"/>
    <mergeCell ref="E31:G31"/>
    <mergeCell ref="E17:G17"/>
    <mergeCell ref="E18:G18"/>
    <mergeCell ref="E15:G15"/>
    <mergeCell ref="E16:G16"/>
    <mergeCell ref="A5:A6"/>
    <mergeCell ref="A7:A8"/>
    <mergeCell ref="E48:H48"/>
    <mergeCell ref="E49:H49"/>
    <mergeCell ref="E50:H50"/>
    <mergeCell ref="A9:A12"/>
    <mergeCell ref="A13:A14"/>
    <mergeCell ref="A33:A34"/>
    <mergeCell ref="A21:A27"/>
    <mergeCell ref="A28:A29"/>
    <mergeCell ref="A36:A37"/>
    <mergeCell ref="A38:A39"/>
    <mergeCell ref="E51:H51"/>
    <mergeCell ref="E41:G41"/>
    <mergeCell ref="E44:G44"/>
    <mergeCell ref="E46:H46"/>
    <mergeCell ref="E47:H47"/>
  </mergeCells>
  <conditionalFormatting sqref="C15:D17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127">
    <cfRule type="expression" priority="16" dxfId="2" stopIfTrue="1">
      <formula>$J127="Z"</formula>
    </cfRule>
    <cfRule type="expression" priority="17" dxfId="1" stopIfTrue="1">
      <formula>$J127="T"</formula>
    </cfRule>
    <cfRule type="expression" priority="18" dxfId="0" stopIfTrue="1">
      <formula>$J127="Y"</formula>
    </cfRule>
  </conditionalFormatting>
  <conditionalFormatting sqref="H128">
    <cfRule type="expression" priority="13" dxfId="2" stopIfTrue="1">
      <formula>$J128="Z"</formula>
    </cfRule>
    <cfRule type="expression" priority="14" dxfId="1" stopIfTrue="1">
      <formula>$J128="T"</formula>
    </cfRule>
    <cfRule type="expression" priority="15" dxfId="0" stopIfTrue="1">
      <formula>$J128="Y"</formula>
    </cfRule>
  </conditionalFormatting>
  <conditionalFormatting sqref="H129">
    <cfRule type="expression" priority="10" dxfId="2" stopIfTrue="1">
      <formula>$J129="Z"</formula>
    </cfRule>
    <cfRule type="expression" priority="11" dxfId="1" stopIfTrue="1">
      <formula>$J129="T"</formula>
    </cfRule>
    <cfRule type="expression" priority="12" dxfId="0" stopIfTrue="1">
      <formula>$J129="Y"</formula>
    </cfRule>
  </conditionalFormatting>
  <conditionalFormatting sqref="B1:B2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tabSelected="1" workbookViewId="0" topLeftCell="A22">
      <selection activeCell="B66" sqref="B66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57" customWidth="1"/>
    <col min="4" max="4" width="10.00390625" style="57" bestFit="1" customWidth="1"/>
    <col min="5" max="7" width="6.7109375" style="4" customWidth="1"/>
    <col min="8" max="8" width="10.7109375" style="4" customWidth="1"/>
    <col min="9" max="9" width="10.00390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45</v>
      </c>
      <c r="B1" s="2"/>
      <c r="C1" s="3"/>
      <c r="D1" s="3"/>
      <c r="H1" s="2" t="s">
        <v>292</v>
      </c>
      <c r="I1" s="2"/>
      <c r="J1" s="1"/>
    </row>
    <row r="2" spans="1:10" s="2" customFormat="1" ht="15">
      <c r="A2" s="5" t="s">
        <v>0</v>
      </c>
      <c r="B2" s="148" t="s">
        <v>1</v>
      </c>
      <c r="C2" s="5"/>
      <c r="D2" s="5" t="s">
        <v>2</v>
      </c>
      <c r="E2" s="148" t="s">
        <v>3</v>
      </c>
      <c r="F2" s="148" t="s">
        <v>4</v>
      </c>
      <c r="G2" s="148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49"/>
      <c r="C3" s="6"/>
      <c r="D3" s="6" t="s">
        <v>10</v>
      </c>
      <c r="E3" s="149"/>
      <c r="F3" s="149"/>
      <c r="G3" s="149"/>
      <c r="H3" s="6" t="s">
        <v>11</v>
      </c>
      <c r="I3" s="6" t="s">
        <v>44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44" t="s">
        <v>13</v>
      </c>
      <c r="B5" s="12" t="s">
        <v>47</v>
      </c>
      <c r="C5" s="13"/>
      <c r="D5" s="11"/>
      <c r="E5" s="11"/>
      <c r="F5" s="11">
        <v>4216</v>
      </c>
      <c r="G5" s="14" t="s">
        <v>43</v>
      </c>
      <c r="H5" s="22">
        <v>621</v>
      </c>
      <c r="I5" s="16">
        <v>-621</v>
      </c>
      <c r="J5" s="17">
        <f aca="true" t="shared" si="0" ref="J5:J67">H5+I5</f>
        <v>0</v>
      </c>
    </row>
    <row r="6" spans="1:10" ht="15">
      <c r="A6" s="145"/>
      <c r="B6" s="12" t="s">
        <v>48</v>
      </c>
      <c r="C6" s="13"/>
      <c r="D6" s="11"/>
      <c r="E6" s="11"/>
      <c r="F6" s="11">
        <v>4116</v>
      </c>
      <c r="G6" s="14" t="s">
        <v>43</v>
      </c>
      <c r="H6" s="22">
        <v>1126</v>
      </c>
      <c r="I6" s="16">
        <v>-1126</v>
      </c>
      <c r="J6" s="17">
        <f t="shared" si="0"/>
        <v>0</v>
      </c>
    </row>
    <row r="7" spans="1:10" ht="15">
      <c r="A7" s="145"/>
      <c r="B7" s="91" t="s">
        <v>49</v>
      </c>
      <c r="C7" s="92" t="s">
        <v>42</v>
      </c>
      <c r="D7" s="94">
        <v>107517969</v>
      </c>
      <c r="E7" s="94"/>
      <c r="F7" s="94">
        <v>4216</v>
      </c>
      <c r="G7" s="93" t="s">
        <v>43</v>
      </c>
      <c r="H7" s="95">
        <v>0</v>
      </c>
      <c r="I7" s="96">
        <v>638.64</v>
      </c>
      <c r="J7" s="97">
        <f t="shared" si="0"/>
        <v>638.64</v>
      </c>
    </row>
    <row r="8" spans="1:10" ht="15">
      <c r="A8" s="145"/>
      <c r="B8" s="91" t="s">
        <v>50</v>
      </c>
      <c r="C8" s="92" t="s">
        <v>42</v>
      </c>
      <c r="D8" s="94">
        <v>107117968</v>
      </c>
      <c r="E8" s="94"/>
      <c r="F8" s="94">
        <v>4216</v>
      </c>
      <c r="G8" s="93" t="s">
        <v>43</v>
      </c>
      <c r="H8" s="95">
        <v>0</v>
      </c>
      <c r="I8" s="96">
        <v>37.57</v>
      </c>
      <c r="J8" s="97">
        <f t="shared" si="0"/>
        <v>37.57</v>
      </c>
    </row>
    <row r="9" spans="1:10" ht="15">
      <c r="A9" s="145"/>
      <c r="B9" s="91" t="s">
        <v>51</v>
      </c>
      <c r="C9" s="92" t="s">
        <v>42</v>
      </c>
      <c r="D9" s="94">
        <v>107517016</v>
      </c>
      <c r="E9" s="94"/>
      <c r="F9" s="94">
        <v>4116</v>
      </c>
      <c r="G9" s="93" t="s">
        <v>43</v>
      </c>
      <c r="H9" s="95">
        <v>0</v>
      </c>
      <c r="I9" s="96">
        <v>1012.1</v>
      </c>
      <c r="J9" s="97">
        <f t="shared" si="0"/>
        <v>1012.1</v>
      </c>
    </row>
    <row r="10" spans="1:10" ht="15">
      <c r="A10" s="145"/>
      <c r="B10" s="98" t="s">
        <v>52</v>
      </c>
      <c r="C10" s="92" t="s">
        <v>42</v>
      </c>
      <c r="D10" s="99">
        <v>107117015</v>
      </c>
      <c r="E10" s="99"/>
      <c r="F10" s="99">
        <v>4116</v>
      </c>
      <c r="G10" s="100" t="s">
        <v>43</v>
      </c>
      <c r="H10" s="101">
        <v>0</v>
      </c>
      <c r="I10" s="105">
        <v>59.53</v>
      </c>
      <c r="J10" s="102">
        <f t="shared" si="0"/>
        <v>59.53</v>
      </c>
    </row>
    <row r="11" spans="1:10" ht="15">
      <c r="A11" s="145"/>
      <c r="B11" s="19" t="s">
        <v>53</v>
      </c>
      <c r="C11" s="19"/>
      <c r="D11" s="19"/>
      <c r="E11" s="20">
        <v>3113</v>
      </c>
      <c r="F11" s="20">
        <v>5137</v>
      </c>
      <c r="G11" s="14" t="s">
        <v>43</v>
      </c>
      <c r="H11" s="87">
        <v>1180</v>
      </c>
      <c r="I11" s="88">
        <v>-1180</v>
      </c>
      <c r="J11" s="17">
        <f t="shared" si="0"/>
        <v>0</v>
      </c>
    </row>
    <row r="12" spans="1:10" ht="15">
      <c r="A12" s="145"/>
      <c r="B12" s="91" t="s">
        <v>54</v>
      </c>
      <c r="C12" s="92"/>
      <c r="D12" s="94">
        <v>107517016</v>
      </c>
      <c r="E12" s="94">
        <v>3113</v>
      </c>
      <c r="F12" s="94">
        <v>5137</v>
      </c>
      <c r="G12" s="93" t="s">
        <v>43</v>
      </c>
      <c r="H12" s="95">
        <v>0</v>
      </c>
      <c r="I12" s="96">
        <v>1002.37</v>
      </c>
      <c r="J12" s="97">
        <f t="shared" si="0"/>
        <v>1002.37</v>
      </c>
    </row>
    <row r="13" spans="1:10" ht="15">
      <c r="A13" s="145"/>
      <c r="B13" s="91" t="s">
        <v>55</v>
      </c>
      <c r="C13" s="92"/>
      <c r="D13" s="94">
        <v>107117015</v>
      </c>
      <c r="E13" s="125">
        <v>3113</v>
      </c>
      <c r="F13" s="125">
        <v>5137</v>
      </c>
      <c r="G13" s="126" t="s">
        <v>43</v>
      </c>
      <c r="H13" s="122">
        <v>0</v>
      </c>
      <c r="I13" s="127">
        <v>58.96</v>
      </c>
      <c r="J13" s="97">
        <f t="shared" si="0"/>
        <v>58.96</v>
      </c>
    </row>
    <row r="14" spans="1:10" ht="15">
      <c r="A14" s="145"/>
      <c r="B14" s="19" t="s">
        <v>56</v>
      </c>
      <c r="C14" s="13"/>
      <c r="D14" s="11"/>
      <c r="E14" s="80">
        <v>3113</v>
      </c>
      <c r="F14" s="80">
        <v>5137</v>
      </c>
      <c r="G14" s="81" t="s">
        <v>43</v>
      </c>
      <c r="H14" s="15">
        <v>0</v>
      </c>
      <c r="I14" s="21">
        <v>117.93</v>
      </c>
      <c r="J14" s="17">
        <f t="shared" si="0"/>
        <v>117.93</v>
      </c>
    </row>
    <row r="15" spans="1:10" ht="15">
      <c r="A15" s="145"/>
      <c r="B15" s="19" t="s">
        <v>57</v>
      </c>
      <c r="C15" s="13"/>
      <c r="E15" s="80">
        <v>3113</v>
      </c>
      <c r="F15" s="80">
        <v>5172</v>
      </c>
      <c r="G15" s="81" t="s">
        <v>43</v>
      </c>
      <c r="H15" s="15">
        <v>12</v>
      </c>
      <c r="I15" s="21">
        <v>-12</v>
      </c>
      <c r="J15" s="17">
        <f t="shared" si="0"/>
        <v>0</v>
      </c>
    </row>
    <row r="16" spans="1:10" ht="15">
      <c r="A16" s="145"/>
      <c r="B16" s="91" t="s">
        <v>58</v>
      </c>
      <c r="C16" s="92"/>
      <c r="D16" s="94">
        <v>107517016</v>
      </c>
      <c r="E16" s="125">
        <v>3113</v>
      </c>
      <c r="F16" s="125">
        <v>5172</v>
      </c>
      <c r="G16" s="126" t="s">
        <v>43</v>
      </c>
      <c r="H16" s="122">
        <v>0</v>
      </c>
      <c r="I16" s="127">
        <v>9.73</v>
      </c>
      <c r="J16" s="97">
        <f t="shared" si="0"/>
        <v>9.73</v>
      </c>
    </row>
    <row r="17" spans="1:10" ht="15">
      <c r="A17" s="145"/>
      <c r="B17" s="91" t="s">
        <v>59</v>
      </c>
      <c r="C17" s="92"/>
      <c r="D17" s="94">
        <v>107117015</v>
      </c>
      <c r="E17" s="125">
        <v>3113</v>
      </c>
      <c r="F17" s="125">
        <v>5172</v>
      </c>
      <c r="G17" s="126" t="s">
        <v>43</v>
      </c>
      <c r="H17" s="122">
        <v>0</v>
      </c>
      <c r="I17" s="127">
        <v>0.57</v>
      </c>
      <c r="J17" s="97">
        <f t="shared" si="0"/>
        <v>0.57</v>
      </c>
    </row>
    <row r="18" spans="1:10" ht="15">
      <c r="A18" s="145"/>
      <c r="B18" s="19" t="s">
        <v>60</v>
      </c>
      <c r="C18" s="13"/>
      <c r="D18" s="11"/>
      <c r="E18" s="80">
        <v>3113</v>
      </c>
      <c r="F18" s="80">
        <v>5172</v>
      </c>
      <c r="G18" s="81" t="s">
        <v>43</v>
      </c>
      <c r="H18" s="15">
        <v>0</v>
      </c>
      <c r="I18" s="21">
        <v>1.15</v>
      </c>
      <c r="J18" s="17">
        <f t="shared" si="0"/>
        <v>1.15</v>
      </c>
    </row>
    <row r="19" spans="1:10" ht="15">
      <c r="A19" s="145"/>
      <c r="B19" s="19" t="s">
        <v>61</v>
      </c>
      <c r="C19" s="13"/>
      <c r="D19" s="11"/>
      <c r="E19" s="80">
        <v>3113</v>
      </c>
      <c r="F19" s="80">
        <v>6121</v>
      </c>
      <c r="G19" s="14" t="s">
        <v>43</v>
      </c>
      <c r="H19" s="15">
        <v>324</v>
      </c>
      <c r="I19" s="21">
        <v>-324</v>
      </c>
      <c r="J19" s="17">
        <f t="shared" si="0"/>
        <v>0</v>
      </c>
    </row>
    <row r="20" spans="1:10" ht="15">
      <c r="A20" s="145"/>
      <c r="B20" s="91" t="s">
        <v>62</v>
      </c>
      <c r="C20" s="92"/>
      <c r="D20" s="94">
        <v>107517969</v>
      </c>
      <c r="E20" s="94">
        <v>3113</v>
      </c>
      <c r="F20" s="94">
        <v>6121</v>
      </c>
      <c r="G20" s="93" t="s">
        <v>43</v>
      </c>
      <c r="H20" s="95">
        <v>0</v>
      </c>
      <c r="I20" s="96">
        <v>278.24</v>
      </c>
      <c r="J20" s="97">
        <f>H20+I20</f>
        <v>278.24</v>
      </c>
    </row>
    <row r="21" spans="1:10" ht="15">
      <c r="A21" s="145"/>
      <c r="B21" s="91" t="s">
        <v>63</v>
      </c>
      <c r="C21" s="92"/>
      <c r="D21" s="94">
        <v>107117968</v>
      </c>
      <c r="E21" s="94">
        <v>3113</v>
      </c>
      <c r="F21" s="94">
        <v>6121</v>
      </c>
      <c r="G21" s="93" t="s">
        <v>43</v>
      </c>
      <c r="H21" s="95">
        <v>0</v>
      </c>
      <c r="I21" s="96">
        <v>16.37</v>
      </c>
      <c r="J21" s="97">
        <f>H21+I21</f>
        <v>16.37</v>
      </c>
    </row>
    <row r="22" spans="1:10" ht="15">
      <c r="A22" s="145"/>
      <c r="B22" s="19" t="s">
        <v>64</v>
      </c>
      <c r="C22" s="19"/>
      <c r="D22" s="19"/>
      <c r="E22" s="11">
        <v>3113</v>
      </c>
      <c r="F22" s="11">
        <v>6121</v>
      </c>
      <c r="G22" s="14" t="s">
        <v>43</v>
      </c>
      <c r="H22" s="22">
        <v>0</v>
      </c>
      <c r="I22" s="16">
        <v>32.73</v>
      </c>
      <c r="J22" s="17">
        <f>H22+I22</f>
        <v>32.73</v>
      </c>
    </row>
    <row r="23" spans="1:10" ht="15">
      <c r="A23" s="145"/>
      <c r="B23" s="19" t="s">
        <v>65</v>
      </c>
      <c r="C23" s="13"/>
      <c r="D23" s="11"/>
      <c r="E23" s="11">
        <v>3113</v>
      </c>
      <c r="F23" s="11">
        <v>6122</v>
      </c>
      <c r="G23" s="14" t="s">
        <v>43</v>
      </c>
      <c r="H23" s="22">
        <v>425</v>
      </c>
      <c r="I23" s="16">
        <v>-425</v>
      </c>
      <c r="J23" s="17">
        <f t="shared" si="0"/>
        <v>0</v>
      </c>
    </row>
    <row r="24" spans="1:10" ht="15">
      <c r="A24" s="145"/>
      <c r="B24" s="91" t="s">
        <v>66</v>
      </c>
      <c r="C24" s="92"/>
      <c r="D24" s="94">
        <v>107517969</v>
      </c>
      <c r="E24" s="94">
        <v>3113</v>
      </c>
      <c r="F24" s="94">
        <v>6122</v>
      </c>
      <c r="G24" s="93" t="s">
        <v>43</v>
      </c>
      <c r="H24" s="95">
        <v>0</v>
      </c>
      <c r="I24" s="96">
        <v>360.4</v>
      </c>
      <c r="J24" s="97">
        <f t="shared" si="0"/>
        <v>360.4</v>
      </c>
    </row>
    <row r="25" spans="1:10" ht="15">
      <c r="A25" s="145"/>
      <c r="B25" s="91" t="s">
        <v>67</v>
      </c>
      <c r="C25" s="92"/>
      <c r="D25" s="94">
        <v>107117968</v>
      </c>
      <c r="E25" s="94">
        <v>3113</v>
      </c>
      <c r="F25" s="94">
        <v>6122</v>
      </c>
      <c r="G25" s="93" t="s">
        <v>43</v>
      </c>
      <c r="H25" s="95">
        <v>0</v>
      </c>
      <c r="I25" s="96">
        <v>21.2</v>
      </c>
      <c r="J25" s="97">
        <f t="shared" si="0"/>
        <v>21.2</v>
      </c>
    </row>
    <row r="26" spans="1:10" ht="15">
      <c r="A26" s="145"/>
      <c r="B26" s="12" t="s">
        <v>68</v>
      </c>
      <c r="C26" s="13"/>
      <c r="D26" s="11"/>
      <c r="E26" s="11">
        <v>3113</v>
      </c>
      <c r="F26" s="11">
        <v>6122</v>
      </c>
      <c r="G26" s="14" t="s">
        <v>43</v>
      </c>
      <c r="H26" s="22">
        <v>0</v>
      </c>
      <c r="I26" s="16">
        <v>42.4</v>
      </c>
      <c r="J26" s="17">
        <f t="shared" si="0"/>
        <v>42.4</v>
      </c>
    </row>
    <row r="27" spans="1:10" ht="15">
      <c r="A27" s="133" t="s">
        <v>14</v>
      </c>
      <c r="B27" s="91" t="s">
        <v>77</v>
      </c>
      <c r="C27" s="92" t="s">
        <v>42</v>
      </c>
      <c r="D27" s="93"/>
      <c r="E27" s="94">
        <v>3314</v>
      </c>
      <c r="F27" s="94">
        <v>2112</v>
      </c>
      <c r="G27" s="93" t="s">
        <v>80</v>
      </c>
      <c r="H27" s="95">
        <v>0</v>
      </c>
      <c r="I27" s="96">
        <v>2.23</v>
      </c>
      <c r="J27" s="97">
        <f t="shared" si="0"/>
        <v>2.23</v>
      </c>
    </row>
    <row r="28" spans="1:10" ht="15">
      <c r="A28" s="133" t="s">
        <v>15</v>
      </c>
      <c r="B28" s="91" t="s">
        <v>79</v>
      </c>
      <c r="C28" s="92" t="s">
        <v>42</v>
      </c>
      <c r="D28" s="93"/>
      <c r="E28" s="94">
        <v>3612</v>
      </c>
      <c r="F28" s="94">
        <v>2141</v>
      </c>
      <c r="G28" s="93" t="s">
        <v>78</v>
      </c>
      <c r="H28" s="95">
        <v>0</v>
      </c>
      <c r="I28" s="96">
        <v>0.13</v>
      </c>
      <c r="J28" s="97">
        <f t="shared" si="0"/>
        <v>0.13</v>
      </c>
    </row>
    <row r="29" spans="1:10" ht="15">
      <c r="A29" s="133" t="s">
        <v>35</v>
      </c>
      <c r="B29" s="91" t="s">
        <v>81</v>
      </c>
      <c r="C29" s="92" t="s">
        <v>42</v>
      </c>
      <c r="D29" s="93"/>
      <c r="E29" s="94">
        <v>3632</v>
      </c>
      <c r="F29" s="94">
        <v>2112</v>
      </c>
      <c r="G29" s="93" t="s">
        <v>76</v>
      </c>
      <c r="H29" s="95">
        <v>0</v>
      </c>
      <c r="I29" s="96">
        <v>38</v>
      </c>
      <c r="J29" s="97">
        <f t="shared" si="0"/>
        <v>38</v>
      </c>
    </row>
    <row r="30" spans="1:10" ht="15">
      <c r="A30" s="144" t="s">
        <v>36</v>
      </c>
      <c r="B30" s="12" t="s">
        <v>199</v>
      </c>
      <c r="C30" s="13"/>
      <c r="D30" s="11"/>
      <c r="E30" s="11">
        <v>1036</v>
      </c>
      <c r="F30" s="11">
        <v>5811</v>
      </c>
      <c r="G30" s="14"/>
      <c r="H30" s="22">
        <v>-77.94</v>
      </c>
      <c r="I30" s="16">
        <v>-8.75</v>
      </c>
      <c r="J30" s="17">
        <f t="shared" si="0"/>
        <v>-86.69</v>
      </c>
    </row>
    <row r="31" spans="1:10" ht="15">
      <c r="A31" s="146"/>
      <c r="B31" s="12" t="s">
        <v>200</v>
      </c>
      <c r="C31" s="13"/>
      <c r="D31" s="11"/>
      <c r="E31" s="11">
        <v>1036</v>
      </c>
      <c r="F31" s="11">
        <v>5811</v>
      </c>
      <c r="G31" s="14"/>
      <c r="H31" s="22">
        <v>77.94</v>
      </c>
      <c r="I31" s="16">
        <v>8.75</v>
      </c>
      <c r="J31" s="17">
        <f t="shared" si="0"/>
        <v>86.69</v>
      </c>
    </row>
    <row r="32" spans="1:10" ht="15">
      <c r="A32" s="144" t="s">
        <v>41</v>
      </c>
      <c r="B32" s="12" t="s">
        <v>201</v>
      </c>
      <c r="C32" s="13"/>
      <c r="D32" s="11"/>
      <c r="E32" s="11">
        <v>1036</v>
      </c>
      <c r="F32" s="11">
        <v>5811</v>
      </c>
      <c r="G32" s="14"/>
      <c r="H32" s="22">
        <v>-86.69</v>
      </c>
      <c r="I32" s="16">
        <v>-25.6</v>
      </c>
      <c r="J32" s="17">
        <f t="shared" si="0"/>
        <v>-112.28999999999999</v>
      </c>
    </row>
    <row r="33" spans="1:10" ht="15">
      <c r="A33" s="146"/>
      <c r="B33" s="12" t="s">
        <v>202</v>
      </c>
      <c r="C33" s="13"/>
      <c r="D33" s="11"/>
      <c r="E33" s="11">
        <v>1036</v>
      </c>
      <c r="F33" s="11">
        <v>5811</v>
      </c>
      <c r="G33" s="14"/>
      <c r="H33" s="22">
        <v>86.69</v>
      </c>
      <c r="I33" s="16">
        <v>25.6</v>
      </c>
      <c r="J33" s="17">
        <f t="shared" si="0"/>
        <v>112.28999999999999</v>
      </c>
    </row>
    <row r="34" spans="1:10" ht="15">
      <c r="A34" s="144" t="s">
        <v>90</v>
      </c>
      <c r="B34" s="91" t="s">
        <v>88</v>
      </c>
      <c r="C34" s="92" t="s">
        <v>42</v>
      </c>
      <c r="D34" s="93" t="s">
        <v>87</v>
      </c>
      <c r="E34" s="94"/>
      <c r="F34" s="94">
        <v>4122</v>
      </c>
      <c r="G34" s="93" t="s">
        <v>86</v>
      </c>
      <c r="H34" s="95">
        <v>0</v>
      </c>
      <c r="I34" s="96">
        <v>45</v>
      </c>
      <c r="J34" s="97">
        <f t="shared" si="0"/>
        <v>45</v>
      </c>
    </row>
    <row r="35" spans="1:10" ht="15">
      <c r="A35" s="146"/>
      <c r="B35" s="91" t="s">
        <v>89</v>
      </c>
      <c r="C35" s="92" t="s">
        <v>42</v>
      </c>
      <c r="D35" s="93" t="s">
        <v>87</v>
      </c>
      <c r="E35" s="94">
        <v>3113</v>
      </c>
      <c r="F35" s="94">
        <v>5336</v>
      </c>
      <c r="G35" s="93" t="s">
        <v>86</v>
      </c>
      <c r="H35" s="95">
        <v>0</v>
      </c>
      <c r="I35" s="96">
        <v>45</v>
      </c>
      <c r="J35" s="97">
        <f t="shared" si="0"/>
        <v>45</v>
      </c>
    </row>
    <row r="36" spans="1:10" ht="15">
      <c r="A36" s="144" t="s">
        <v>99</v>
      </c>
      <c r="B36" s="12" t="s">
        <v>100</v>
      </c>
      <c r="C36" s="13"/>
      <c r="D36" s="14" t="s">
        <v>92</v>
      </c>
      <c r="E36" s="11"/>
      <c r="F36" s="11">
        <v>4122</v>
      </c>
      <c r="G36" s="14" t="s">
        <v>91</v>
      </c>
      <c r="H36" s="22">
        <v>613.37</v>
      </c>
      <c r="I36" s="16">
        <v>19.96</v>
      </c>
      <c r="J36" s="17">
        <f t="shared" si="0"/>
        <v>633.33</v>
      </c>
    </row>
    <row r="37" spans="1:10" ht="15">
      <c r="A37" s="145"/>
      <c r="B37" s="12" t="s">
        <v>101</v>
      </c>
      <c r="C37" s="13"/>
      <c r="D37" s="14" t="s">
        <v>92</v>
      </c>
      <c r="E37" s="11">
        <v>4356</v>
      </c>
      <c r="F37" s="11">
        <v>5336</v>
      </c>
      <c r="G37" s="14" t="s">
        <v>91</v>
      </c>
      <c r="H37" s="22">
        <v>613.37</v>
      </c>
      <c r="I37" s="16">
        <v>19.96</v>
      </c>
      <c r="J37" s="17">
        <f t="shared" si="0"/>
        <v>633.33</v>
      </c>
    </row>
    <row r="38" spans="1:10" ht="15">
      <c r="A38" s="145"/>
      <c r="B38" s="12" t="s">
        <v>105</v>
      </c>
      <c r="C38" s="13"/>
      <c r="D38" s="14" t="s">
        <v>92</v>
      </c>
      <c r="E38" s="11"/>
      <c r="F38" s="11">
        <v>4122</v>
      </c>
      <c r="G38" s="14" t="s">
        <v>93</v>
      </c>
      <c r="H38" s="22">
        <v>8650.6</v>
      </c>
      <c r="I38" s="16">
        <v>587.52</v>
      </c>
      <c r="J38" s="17">
        <f t="shared" si="0"/>
        <v>9238.12</v>
      </c>
    </row>
    <row r="39" spans="1:10" ht="15">
      <c r="A39" s="145"/>
      <c r="B39" s="12" t="s">
        <v>104</v>
      </c>
      <c r="C39" s="13"/>
      <c r="D39" s="14" t="s">
        <v>92</v>
      </c>
      <c r="E39" s="11">
        <v>4350</v>
      </c>
      <c r="F39" s="11">
        <v>5336</v>
      </c>
      <c r="G39" s="14" t="s">
        <v>93</v>
      </c>
      <c r="H39" s="22">
        <v>8650.6</v>
      </c>
      <c r="I39" s="16">
        <v>587.52</v>
      </c>
      <c r="J39" s="17">
        <f t="shared" si="0"/>
        <v>9238.12</v>
      </c>
    </row>
    <row r="40" spans="1:10" ht="15">
      <c r="A40" s="145"/>
      <c r="B40" s="12" t="s">
        <v>102</v>
      </c>
      <c r="C40" s="13"/>
      <c r="D40" s="14" t="s">
        <v>92</v>
      </c>
      <c r="E40" s="11"/>
      <c r="F40" s="11">
        <v>4122</v>
      </c>
      <c r="G40" s="14" t="s">
        <v>94</v>
      </c>
      <c r="H40" s="22">
        <v>2240</v>
      </c>
      <c r="I40" s="16">
        <v>54.74</v>
      </c>
      <c r="J40" s="17">
        <f t="shared" si="0"/>
        <v>2294.74</v>
      </c>
    </row>
    <row r="41" spans="1:10" ht="15">
      <c r="A41" s="145"/>
      <c r="B41" s="12" t="s">
        <v>103</v>
      </c>
      <c r="C41" s="13"/>
      <c r="D41" s="14" t="s">
        <v>92</v>
      </c>
      <c r="E41" s="11">
        <v>4351</v>
      </c>
      <c r="F41" s="11">
        <v>5336</v>
      </c>
      <c r="G41" s="14" t="s">
        <v>94</v>
      </c>
      <c r="H41" s="22">
        <v>2240</v>
      </c>
      <c r="I41" s="16">
        <v>54.74</v>
      </c>
      <c r="J41" s="17">
        <f t="shared" si="0"/>
        <v>2294.74</v>
      </c>
    </row>
    <row r="42" spans="1:10" ht="15">
      <c r="A42" s="145"/>
      <c r="B42" s="12" t="s">
        <v>113</v>
      </c>
      <c r="C42" s="13"/>
      <c r="D42" s="14" t="s">
        <v>92</v>
      </c>
      <c r="E42" s="11"/>
      <c r="F42" s="11">
        <v>4122</v>
      </c>
      <c r="G42" s="14" t="s">
        <v>95</v>
      </c>
      <c r="H42" s="22">
        <v>11213.74</v>
      </c>
      <c r="I42" s="16">
        <v>631.66</v>
      </c>
      <c r="J42" s="17">
        <f t="shared" si="0"/>
        <v>11845.4</v>
      </c>
    </row>
    <row r="43" spans="1:10" ht="15">
      <c r="A43" s="145"/>
      <c r="B43" s="12" t="s">
        <v>106</v>
      </c>
      <c r="C43" s="13"/>
      <c r="D43" s="14" t="s">
        <v>92</v>
      </c>
      <c r="E43" s="11">
        <v>4350</v>
      </c>
      <c r="F43" s="11">
        <v>5336</v>
      </c>
      <c r="G43" s="14" t="s">
        <v>95</v>
      </c>
      <c r="H43" s="22">
        <v>11213.74</v>
      </c>
      <c r="I43" s="16">
        <v>631.66</v>
      </c>
      <c r="J43" s="17">
        <f t="shared" si="0"/>
        <v>11845.4</v>
      </c>
    </row>
    <row r="44" spans="1:10" ht="15">
      <c r="A44" s="145"/>
      <c r="B44" s="12" t="s">
        <v>107</v>
      </c>
      <c r="C44" s="13"/>
      <c r="D44" s="14" t="s">
        <v>92</v>
      </c>
      <c r="E44" s="11"/>
      <c r="F44" s="11">
        <v>4122</v>
      </c>
      <c r="G44" s="14" t="s">
        <v>96</v>
      </c>
      <c r="H44" s="22">
        <v>1064.63</v>
      </c>
      <c r="I44" s="16">
        <v>51.22</v>
      </c>
      <c r="J44" s="17">
        <f t="shared" si="0"/>
        <v>1115.8500000000001</v>
      </c>
    </row>
    <row r="45" spans="1:10" ht="15">
      <c r="A45" s="145"/>
      <c r="B45" s="12" t="s">
        <v>108</v>
      </c>
      <c r="C45" s="13"/>
      <c r="D45" s="14" t="s">
        <v>92</v>
      </c>
      <c r="E45" s="11">
        <v>4359</v>
      </c>
      <c r="F45" s="11">
        <v>5336</v>
      </c>
      <c r="G45" s="14" t="s">
        <v>96</v>
      </c>
      <c r="H45" s="22">
        <v>1064.63</v>
      </c>
      <c r="I45" s="16">
        <v>51.22</v>
      </c>
      <c r="J45" s="17">
        <f t="shared" si="0"/>
        <v>1115.8500000000001</v>
      </c>
    </row>
    <row r="46" spans="1:10" ht="15">
      <c r="A46" s="145"/>
      <c r="B46" s="12" t="s">
        <v>112</v>
      </c>
      <c r="C46" s="13"/>
      <c r="D46" s="14" t="s">
        <v>92</v>
      </c>
      <c r="E46" s="11"/>
      <c r="F46" s="11">
        <v>4122</v>
      </c>
      <c r="G46" s="14" t="s">
        <v>97</v>
      </c>
      <c r="H46" s="22">
        <v>5974.87</v>
      </c>
      <c r="I46" s="16">
        <v>366.3</v>
      </c>
      <c r="J46" s="17">
        <f t="shared" si="0"/>
        <v>6341.17</v>
      </c>
    </row>
    <row r="47" spans="1:10" ht="15">
      <c r="A47" s="145"/>
      <c r="B47" s="12" t="s">
        <v>109</v>
      </c>
      <c r="C47" s="13"/>
      <c r="D47" s="14" t="s">
        <v>92</v>
      </c>
      <c r="E47" s="11">
        <v>4357</v>
      </c>
      <c r="F47" s="11">
        <v>5336</v>
      </c>
      <c r="G47" s="14" t="s">
        <v>97</v>
      </c>
      <c r="H47" s="22">
        <v>5974.87</v>
      </c>
      <c r="I47" s="16">
        <v>366.3</v>
      </c>
      <c r="J47" s="17">
        <f t="shared" si="0"/>
        <v>6341.17</v>
      </c>
    </row>
    <row r="48" spans="1:10" ht="15">
      <c r="A48" s="145"/>
      <c r="B48" s="12" t="s">
        <v>110</v>
      </c>
      <c r="C48" s="13"/>
      <c r="D48" s="14" t="s">
        <v>92</v>
      </c>
      <c r="E48" s="11"/>
      <c r="F48" s="11">
        <v>4122</v>
      </c>
      <c r="G48" s="14" t="s">
        <v>98</v>
      </c>
      <c r="H48" s="22">
        <v>1064.63</v>
      </c>
      <c r="I48" s="16">
        <v>91.38</v>
      </c>
      <c r="J48" s="17">
        <f t="shared" si="0"/>
        <v>1156.0100000000002</v>
      </c>
    </row>
    <row r="49" spans="1:10" ht="15">
      <c r="A49" s="145"/>
      <c r="B49" s="12" t="s">
        <v>111</v>
      </c>
      <c r="C49" s="13"/>
      <c r="D49" s="14" t="s">
        <v>92</v>
      </c>
      <c r="E49" s="11">
        <v>4359</v>
      </c>
      <c r="F49" s="11">
        <v>5336</v>
      </c>
      <c r="G49" s="14" t="s">
        <v>98</v>
      </c>
      <c r="H49" s="22">
        <v>1064.63</v>
      </c>
      <c r="I49" s="16">
        <v>91.38</v>
      </c>
      <c r="J49" s="17">
        <f t="shared" si="0"/>
        <v>1156.0100000000002</v>
      </c>
    </row>
    <row r="50" spans="1:10" ht="15">
      <c r="A50" s="145"/>
      <c r="B50" s="12" t="s">
        <v>300</v>
      </c>
      <c r="C50" s="13"/>
      <c r="D50" s="14" t="s">
        <v>92</v>
      </c>
      <c r="E50" s="11"/>
      <c r="F50" s="11">
        <v>4122</v>
      </c>
      <c r="G50" s="14" t="s">
        <v>91</v>
      </c>
      <c r="H50" s="22">
        <v>633.33</v>
      </c>
      <c r="I50" s="16">
        <v>36.6</v>
      </c>
      <c r="J50" s="17">
        <f t="shared" si="0"/>
        <v>669.9300000000001</v>
      </c>
    </row>
    <row r="51" spans="1:10" ht="15">
      <c r="A51" s="145"/>
      <c r="B51" s="12" t="s">
        <v>301</v>
      </c>
      <c r="C51" s="13"/>
      <c r="D51" s="14" t="s">
        <v>92</v>
      </c>
      <c r="E51" s="11">
        <v>4356</v>
      </c>
      <c r="F51" s="11">
        <v>5336</v>
      </c>
      <c r="G51" s="14" t="s">
        <v>91</v>
      </c>
      <c r="H51" s="22">
        <v>633.33</v>
      </c>
      <c r="I51" s="16">
        <v>36.6</v>
      </c>
      <c r="J51" s="17">
        <f t="shared" si="0"/>
        <v>669.9300000000001</v>
      </c>
    </row>
    <row r="52" spans="1:10" ht="15">
      <c r="A52" s="145"/>
      <c r="B52" s="12" t="s">
        <v>302</v>
      </c>
      <c r="C52" s="13"/>
      <c r="D52" s="14" t="s">
        <v>92</v>
      </c>
      <c r="E52" s="11"/>
      <c r="F52" s="11">
        <v>4122</v>
      </c>
      <c r="G52" s="14" t="s">
        <v>97</v>
      </c>
      <c r="H52" s="22">
        <v>6341.17</v>
      </c>
      <c r="I52" s="16">
        <v>239.04</v>
      </c>
      <c r="J52" s="17">
        <f t="shared" si="0"/>
        <v>6580.21</v>
      </c>
    </row>
    <row r="53" spans="1:10" ht="15">
      <c r="A53" s="146"/>
      <c r="B53" s="12" t="s">
        <v>303</v>
      </c>
      <c r="C53" s="13"/>
      <c r="D53" s="14" t="s">
        <v>92</v>
      </c>
      <c r="E53" s="11">
        <v>4357</v>
      </c>
      <c r="F53" s="11">
        <v>5336</v>
      </c>
      <c r="G53" s="14" t="s">
        <v>97</v>
      </c>
      <c r="H53" s="22">
        <v>6341.17</v>
      </c>
      <c r="I53" s="16">
        <v>239.04</v>
      </c>
      <c r="J53" s="17">
        <f t="shared" si="0"/>
        <v>6580.21</v>
      </c>
    </row>
    <row r="54" spans="1:10" ht="15">
      <c r="A54" s="144" t="s">
        <v>185</v>
      </c>
      <c r="B54" s="12" t="s">
        <v>197</v>
      </c>
      <c r="C54" s="13"/>
      <c r="D54" s="14"/>
      <c r="E54" s="11"/>
      <c r="F54" s="11">
        <v>1333</v>
      </c>
      <c r="G54" s="14"/>
      <c r="H54" s="22">
        <v>17700</v>
      </c>
      <c r="I54" s="16">
        <v>220</v>
      </c>
      <c r="J54" s="17">
        <f t="shared" si="0"/>
        <v>17920</v>
      </c>
    </row>
    <row r="55" spans="1:10" ht="15">
      <c r="A55" s="146"/>
      <c r="B55" s="19" t="s">
        <v>198</v>
      </c>
      <c r="C55" s="13"/>
      <c r="D55" s="14"/>
      <c r="E55" s="11">
        <v>2221</v>
      </c>
      <c r="F55" s="11">
        <v>5213</v>
      </c>
      <c r="G55" s="14"/>
      <c r="H55" s="22">
        <v>23163.8</v>
      </c>
      <c r="I55" s="16">
        <v>220</v>
      </c>
      <c r="J55" s="17">
        <f t="shared" si="0"/>
        <v>23383.8</v>
      </c>
    </row>
    <row r="56" spans="1:10" ht="15">
      <c r="A56" s="147" t="s">
        <v>189</v>
      </c>
      <c r="B56" s="12" t="s">
        <v>274</v>
      </c>
      <c r="C56" s="13"/>
      <c r="D56" s="11"/>
      <c r="E56" s="11">
        <v>3412</v>
      </c>
      <c r="F56" s="11">
        <v>2132</v>
      </c>
      <c r="G56" s="14" t="s">
        <v>192</v>
      </c>
      <c r="H56" s="22">
        <v>400</v>
      </c>
      <c r="I56" s="16">
        <v>280</v>
      </c>
      <c r="J56" s="17">
        <f t="shared" si="0"/>
        <v>680</v>
      </c>
    </row>
    <row r="57" spans="1:10" ht="15">
      <c r="A57" s="147"/>
      <c r="B57" s="12" t="s">
        <v>251</v>
      </c>
      <c r="C57" s="13"/>
      <c r="D57" s="11"/>
      <c r="E57" s="11">
        <v>3412</v>
      </c>
      <c r="F57" s="11">
        <v>2132</v>
      </c>
      <c r="G57" s="14" t="s">
        <v>252</v>
      </c>
      <c r="H57" s="22">
        <v>417</v>
      </c>
      <c r="I57" s="16">
        <v>110</v>
      </c>
      <c r="J57" s="17">
        <f t="shared" si="0"/>
        <v>527</v>
      </c>
    </row>
    <row r="58" spans="1:10" ht="15">
      <c r="A58" s="147" t="s">
        <v>190</v>
      </c>
      <c r="B58" s="19" t="s">
        <v>270</v>
      </c>
      <c r="C58" s="19"/>
      <c r="D58" s="19"/>
      <c r="E58" s="20">
        <v>3429</v>
      </c>
      <c r="F58" s="20">
        <v>2132</v>
      </c>
      <c r="G58" s="14" t="s">
        <v>184</v>
      </c>
      <c r="H58" s="22">
        <v>217.4</v>
      </c>
      <c r="I58" s="16">
        <v>-40.4</v>
      </c>
      <c r="J58" s="17">
        <f t="shared" si="0"/>
        <v>177</v>
      </c>
    </row>
    <row r="59" spans="1:10" ht="15">
      <c r="A59" s="147"/>
      <c r="B59" s="19" t="s">
        <v>271</v>
      </c>
      <c r="C59" s="19"/>
      <c r="D59" s="19"/>
      <c r="E59" s="20">
        <v>3429</v>
      </c>
      <c r="F59" s="20">
        <v>2111</v>
      </c>
      <c r="G59" s="14" t="s">
        <v>184</v>
      </c>
      <c r="H59" s="22">
        <v>671.88</v>
      </c>
      <c r="I59" s="16">
        <v>40.4</v>
      </c>
      <c r="J59" s="17">
        <f t="shared" si="0"/>
        <v>712.28</v>
      </c>
    </row>
    <row r="60" spans="1:10" ht="15">
      <c r="A60" s="147" t="s">
        <v>212</v>
      </c>
      <c r="B60" s="91" t="s">
        <v>269</v>
      </c>
      <c r="C60" s="92" t="s">
        <v>42</v>
      </c>
      <c r="D60" s="94"/>
      <c r="E60" s="94">
        <v>3412</v>
      </c>
      <c r="F60" s="94">
        <v>2111</v>
      </c>
      <c r="G60" s="93" t="s">
        <v>178</v>
      </c>
      <c r="H60" s="95">
        <v>0</v>
      </c>
      <c r="I60" s="96">
        <v>22</v>
      </c>
      <c r="J60" s="97">
        <f t="shared" si="0"/>
        <v>22</v>
      </c>
    </row>
    <row r="61" spans="1:10" ht="15">
      <c r="A61" s="147"/>
      <c r="B61" s="19" t="s">
        <v>268</v>
      </c>
      <c r="C61" s="13"/>
      <c r="D61" s="11"/>
      <c r="E61" s="80">
        <v>3412</v>
      </c>
      <c r="F61" s="80">
        <v>2132</v>
      </c>
      <c r="G61" s="81" t="s">
        <v>178</v>
      </c>
      <c r="H61" s="15">
        <v>17</v>
      </c>
      <c r="I61" s="21">
        <v>10</v>
      </c>
      <c r="J61" s="17">
        <f t="shared" si="0"/>
        <v>27</v>
      </c>
    </row>
    <row r="62" spans="1:10" ht="15">
      <c r="A62" s="147"/>
      <c r="B62" s="19" t="s">
        <v>272</v>
      </c>
      <c r="C62" s="13"/>
      <c r="D62" s="11"/>
      <c r="E62" s="80"/>
      <c r="F62" s="80">
        <v>1381</v>
      </c>
      <c r="G62" s="81"/>
      <c r="H62" s="15">
        <v>1300</v>
      </c>
      <c r="I62" s="21">
        <v>160</v>
      </c>
      <c r="J62" s="17">
        <f t="shared" si="0"/>
        <v>1460</v>
      </c>
    </row>
    <row r="63" spans="1:10" ht="15">
      <c r="A63" s="147"/>
      <c r="B63" s="19" t="s">
        <v>298</v>
      </c>
      <c r="C63" s="13"/>
      <c r="D63" s="11"/>
      <c r="E63" s="80"/>
      <c r="F63" s="80">
        <v>1111</v>
      </c>
      <c r="G63" s="81"/>
      <c r="H63" s="15">
        <v>74570</v>
      </c>
      <c r="I63" s="21">
        <v>-260</v>
      </c>
      <c r="J63" s="17">
        <f t="shared" si="0"/>
        <v>74310</v>
      </c>
    </row>
    <row r="64" spans="1:10" ht="15">
      <c r="A64" s="147" t="s">
        <v>213</v>
      </c>
      <c r="B64" s="19" t="s">
        <v>304</v>
      </c>
      <c r="C64" s="13"/>
      <c r="D64" s="11"/>
      <c r="E64" s="80">
        <v>6171</v>
      </c>
      <c r="F64" s="80">
        <v>2322</v>
      </c>
      <c r="G64" s="81" t="s">
        <v>253</v>
      </c>
      <c r="H64" s="15">
        <v>222.52</v>
      </c>
      <c r="I64" s="21">
        <v>8.63</v>
      </c>
      <c r="J64" s="17">
        <f t="shared" si="0"/>
        <v>231.15</v>
      </c>
    </row>
    <row r="65" spans="1:10" ht="15">
      <c r="A65" s="147"/>
      <c r="B65" s="91" t="s">
        <v>305</v>
      </c>
      <c r="C65" s="92" t="s">
        <v>42</v>
      </c>
      <c r="D65" s="94"/>
      <c r="E65" s="125">
        <v>3111</v>
      </c>
      <c r="F65" s="125">
        <v>5139</v>
      </c>
      <c r="G65" s="126" t="s">
        <v>253</v>
      </c>
      <c r="H65" s="122">
        <v>0</v>
      </c>
      <c r="I65" s="127">
        <v>8.63</v>
      </c>
      <c r="J65" s="97">
        <f t="shared" si="0"/>
        <v>8.63</v>
      </c>
    </row>
    <row r="66" spans="1:10" ht="15">
      <c r="A66" s="144" t="s">
        <v>217</v>
      </c>
      <c r="B66" s="12" t="s">
        <v>290</v>
      </c>
      <c r="C66" s="13"/>
      <c r="D66" s="11">
        <v>91628</v>
      </c>
      <c r="E66" s="11"/>
      <c r="F66" s="11">
        <v>4213</v>
      </c>
      <c r="G66" s="14" t="s">
        <v>291</v>
      </c>
      <c r="H66" s="22">
        <v>117177.16</v>
      </c>
      <c r="I66" s="16">
        <v>3581</v>
      </c>
      <c r="J66" s="17">
        <f t="shared" si="0"/>
        <v>120758.16</v>
      </c>
    </row>
    <row r="67" spans="1:10" ht="15">
      <c r="A67" s="146"/>
      <c r="B67" s="12" t="s">
        <v>306</v>
      </c>
      <c r="C67" s="13"/>
      <c r="D67" s="11">
        <v>91628</v>
      </c>
      <c r="E67" s="11">
        <v>2212</v>
      </c>
      <c r="F67" s="11">
        <v>6121</v>
      </c>
      <c r="G67" s="14" t="s">
        <v>291</v>
      </c>
      <c r="H67" s="22">
        <v>117177.16</v>
      </c>
      <c r="I67" s="16">
        <v>3581</v>
      </c>
      <c r="J67" s="17">
        <f t="shared" si="0"/>
        <v>120758.16</v>
      </c>
    </row>
    <row r="68" spans="1:10" s="26" customFormat="1" ht="15">
      <c r="A68" s="23"/>
      <c r="B68" s="24"/>
      <c r="C68" s="25"/>
      <c r="D68" s="25"/>
      <c r="E68" s="157" t="s">
        <v>16</v>
      </c>
      <c r="F68" s="157"/>
      <c r="G68" s="157"/>
      <c r="H68" s="21">
        <f>H5+H6+H7+H8+H9+H10+H27+H28+H29+H34+H36+H38+H40+H42+H44+H46+H48+H54+H56+H57+H58+H59+H60+H61+H62+H63+H64+H50+H52+H66</f>
        <v>252236.30000000002</v>
      </c>
      <c r="I68" s="21">
        <f aca="true" t="shared" si="1" ref="I68:J68">I5+I6+I7+I8+I9+I10+I27+I28+I29+I34+I36+I38+I40+I42+I44+I46+I48+I54+I56+I57+I58+I59+I60+I61+I62+I63+I64+I50+I52+I66</f>
        <v>6296.25</v>
      </c>
      <c r="J68" s="21">
        <f t="shared" si="1"/>
        <v>258532.55</v>
      </c>
    </row>
    <row r="69" spans="1:10" s="26" customFormat="1" ht="15">
      <c r="A69" s="23"/>
      <c r="B69" s="27" t="s">
        <v>39</v>
      </c>
      <c r="C69" s="25"/>
      <c r="D69" s="25"/>
      <c r="E69" s="158" t="s">
        <v>17</v>
      </c>
      <c r="F69" s="158"/>
      <c r="G69" s="158"/>
      <c r="H69" s="21">
        <f>H11+H12+H13+H14+H15+H16+H17+H18+H35+H37+H39+H41+H43+H45+H47+H49+H55+H65+H51+H53</f>
        <v>62152.14</v>
      </c>
      <c r="I69" s="21">
        <f>I11+I12+I13+I14+I15+I16+I17+I18+I35+I37+I39+I41+I43+I45+I47+I49+I55+I65+I51+I53</f>
        <v>2350.76</v>
      </c>
      <c r="J69" s="21">
        <f>J11+J12+J13+J14+J15+J16+J17+J18+J35+J37+J39+J41+J43+J45+J47+J49+J55+J65+J51+J53</f>
        <v>64502.9</v>
      </c>
    </row>
    <row r="70" spans="1:10" s="26" customFormat="1" ht="15">
      <c r="A70" s="23"/>
      <c r="B70" s="28"/>
      <c r="C70" s="25"/>
      <c r="D70" s="25"/>
      <c r="E70" s="153" t="s">
        <v>18</v>
      </c>
      <c r="F70" s="153"/>
      <c r="G70" s="153"/>
      <c r="H70" s="84">
        <f>H19+H20+H21+H22+H23+H24+H25+H26+H67</f>
        <v>117926.16</v>
      </c>
      <c r="I70" s="84">
        <f aca="true" t="shared" si="2" ref="I70:J70">I19+I20+I21+I22+I23+I24+I25+I26+I67</f>
        <v>3583.34</v>
      </c>
      <c r="J70" s="84">
        <f t="shared" si="2"/>
        <v>121509.5</v>
      </c>
    </row>
    <row r="71" spans="1:10" ht="15">
      <c r="A71" s="30"/>
      <c r="B71" s="31"/>
      <c r="C71" s="32"/>
      <c r="D71" s="32"/>
      <c r="E71" s="153" t="s">
        <v>19</v>
      </c>
      <c r="F71" s="153"/>
      <c r="G71" s="153"/>
      <c r="H71" s="33">
        <f>H68-H69-H70</f>
        <v>72158.00000000003</v>
      </c>
      <c r="I71" s="33">
        <f>I68-I69-I70</f>
        <v>362.14999999999964</v>
      </c>
      <c r="J71" s="33">
        <f>J68-J69-J70</f>
        <v>72520.15</v>
      </c>
    </row>
    <row r="72" spans="1:10" ht="15">
      <c r="A72" s="34" t="s">
        <v>20</v>
      </c>
      <c r="B72" s="35"/>
      <c r="C72" s="36"/>
      <c r="D72" s="36"/>
      <c r="E72" s="37"/>
      <c r="F72" s="35"/>
      <c r="G72" s="35"/>
      <c r="H72" s="38"/>
      <c r="I72" s="38"/>
      <c r="J72" s="39"/>
    </row>
    <row r="73" spans="1:10" ht="15">
      <c r="A73" s="147" t="s">
        <v>13</v>
      </c>
      <c r="B73" s="40" t="s">
        <v>84</v>
      </c>
      <c r="C73" s="13"/>
      <c r="D73" s="14"/>
      <c r="E73" s="20">
        <v>3399</v>
      </c>
      <c r="F73" s="20">
        <v>5194</v>
      </c>
      <c r="G73" s="14" t="s">
        <v>83</v>
      </c>
      <c r="H73" s="22">
        <v>104</v>
      </c>
      <c r="I73" s="18">
        <v>-4</v>
      </c>
      <c r="J73" s="22">
        <f aca="true" t="shared" si="3" ref="J73:J157">H73+I73</f>
        <v>100</v>
      </c>
    </row>
    <row r="74" spans="1:10" ht="15">
      <c r="A74" s="147"/>
      <c r="B74" s="91" t="s">
        <v>85</v>
      </c>
      <c r="C74" s="92" t="s">
        <v>42</v>
      </c>
      <c r="D74" s="91"/>
      <c r="E74" s="94">
        <v>3399</v>
      </c>
      <c r="F74" s="94">
        <v>5492</v>
      </c>
      <c r="G74" s="93" t="s">
        <v>83</v>
      </c>
      <c r="H74" s="95">
        <v>0</v>
      </c>
      <c r="I74" s="117">
        <v>4</v>
      </c>
      <c r="J74" s="95">
        <f t="shared" si="3"/>
        <v>4</v>
      </c>
    </row>
    <row r="75" spans="1:10" ht="15">
      <c r="A75" s="144" t="s">
        <v>14</v>
      </c>
      <c r="B75" s="85" t="s">
        <v>129</v>
      </c>
      <c r="C75" s="86"/>
      <c r="D75" s="123"/>
      <c r="E75" s="80">
        <v>3419</v>
      </c>
      <c r="F75" s="80">
        <v>5331</v>
      </c>
      <c r="G75" s="81" t="s">
        <v>128</v>
      </c>
      <c r="H75" s="15">
        <v>30</v>
      </c>
      <c r="I75" s="124">
        <v>-30</v>
      </c>
      <c r="J75" s="22">
        <f t="shared" si="3"/>
        <v>0</v>
      </c>
    </row>
    <row r="76" spans="1:10" ht="15">
      <c r="A76" s="145"/>
      <c r="B76" s="85" t="s">
        <v>130</v>
      </c>
      <c r="C76" s="86"/>
      <c r="D76" s="123"/>
      <c r="E76" s="80">
        <v>3419</v>
      </c>
      <c r="F76" s="80">
        <v>5331</v>
      </c>
      <c r="G76" s="81" t="s">
        <v>128</v>
      </c>
      <c r="H76" s="15">
        <v>160</v>
      </c>
      <c r="I76" s="124">
        <v>-38</v>
      </c>
      <c r="J76" s="22">
        <f t="shared" si="3"/>
        <v>122</v>
      </c>
    </row>
    <row r="77" spans="1:10" ht="15">
      <c r="A77" s="145"/>
      <c r="B77" s="85" t="s">
        <v>131</v>
      </c>
      <c r="C77" s="86"/>
      <c r="D77" s="123"/>
      <c r="E77" s="80">
        <v>3419</v>
      </c>
      <c r="F77" s="80">
        <v>5331</v>
      </c>
      <c r="G77" s="81" t="s">
        <v>128</v>
      </c>
      <c r="H77" s="15">
        <v>80</v>
      </c>
      <c r="I77" s="124">
        <v>-27</v>
      </c>
      <c r="J77" s="22">
        <f t="shared" si="3"/>
        <v>53</v>
      </c>
    </row>
    <row r="78" spans="1:10" ht="15">
      <c r="A78" s="145"/>
      <c r="B78" s="85" t="s">
        <v>132</v>
      </c>
      <c r="C78" s="86"/>
      <c r="D78" s="123"/>
      <c r="E78" s="80">
        <v>3419</v>
      </c>
      <c r="F78" s="80">
        <v>5331</v>
      </c>
      <c r="G78" s="81" t="s">
        <v>128</v>
      </c>
      <c r="H78" s="15">
        <v>91</v>
      </c>
      <c r="I78" s="124">
        <v>-56</v>
      </c>
      <c r="J78" s="15">
        <f t="shared" si="3"/>
        <v>35</v>
      </c>
    </row>
    <row r="79" spans="1:10" ht="15">
      <c r="A79" s="145"/>
      <c r="B79" s="85" t="s">
        <v>115</v>
      </c>
      <c r="C79" s="86"/>
      <c r="D79" s="81"/>
      <c r="E79" s="80">
        <v>5213</v>
      </c>
      <c r="F79" s="80">
        <v>5903</v>
      </c>
      <c r="G79" s="81"/>
      <c r="H79" s="15">
        <v>1000</v>
      </c>
      <c r="I79" s="21">
        <v>-1000</v>
      </c>
      <c r="J79" s="15">
        <f t="shared" si="3"/>
        <v>0</v>
      </c>
    </row>
    <row r="80" spans="1:10" ht="15">
      <c r="A80" s="146"/>
      <c r="B80" s="19" t="s">
        <v>114</v>
      </c>
      <c r="C80" s="19"/>
      <c r="D80" s="19"/>
      <c r="E80" s="20">
        <v>2221</v>
      </c>
      <c r="F80" s="20">
        <v>5213</v>
      </c>
      <c r="G80" s="19"/>
      <c r="H80" s="15">
        <v>23383.8</v>
      </c>
      <c r="I80" s="21">
        <v>1151</v>
      </c>
      <c r="J80" s="15">
        <f t="shared" si="3"/>
        <v>24534.8</v>
      </c>
    </row>
    <row r="81" spans="1:10" ht="15">
      <c r="A81" s="144" t="s">
        <v>15</v>
      </c>
      <c r="B81" s="85" t="s">
        <v>117</v>
      </c>
      <c r="C81" s="86"/>
      <c r="D81" s="81"/>
      <c r="E81" s="89">
        <v>5512</v>
      </c>
      <c r="F81" s="89">
        <v>5167</v>
      </c>
      <c r="G81" s="81" t="s">
        <v>119</v>
      </c>
      <c r="H81" s="116">
        <v>15</v>
      </c>
      <c r="I81" s="90">
        <v>-5</v>
      </c>
      <c r="J81" s="15">
        <f t="shared" si="3"/>
        <v>10</v>
      </c>
    </row>
    <row r="82" spans="1:10" ht="15">
      <c r="A82" s="145"/>
      <c r="B82" s="85" t="s">
        <v>118</v>
      </c>
      <c r="C82" s="86"/>
      <c r="D82" s="81"/>
      <c r="E82" s="89">
        <v>5512</v>
      </c>
      <c r="F82" s="89">
        <v>5134</v>
      </c>
      <c r="G82" s="81" t="s">
        <v>119</v>
      </c>
      <c r="H82" s="116">
        <v>10</v>
      </c>
      <c r="I82" s="90">
        <v>5</v>
      </c>
      <c r="J82" s="15">
        <f t="shared" si="3"/>
        <v>15</v>
      </c>
    </row>
    <row r="83" spans="1:10" ht="15">
      <c r="A83" s="145"/>
      <c r="B83" s="85" t="s">
        <v>120</v>
      </c>
      <c r="C83" s="86"/>
      <c r="D83" s="81"/>
      <c r="E83" s="89">
        <v>5512</v>
      </c>
      <c r="F83" s="89">
        <v>5132</v>
      </c>
      <c r="G83" s="81" t="s">
        <v>119</v>
      </c>
      <c r="H83" s="116">
        <v>21</v>
      </c>
      <c r="I83" s="90">
        <v>-20</v>
      </c>
      <c r="J83" s="15">
        <f t="shared" si="3"/>
        <v>1</v>
      </c>
    </row>
    <row r="84" spans="1:10" ht="15">
      <c r="A84" s="145"/>
      <c r="B84" s="85" t="s">
        <v>121</v>
      </c>
      <c r="C84" s="86"/>
      <c r="D84" s="81"/>
      <c r="E84" s="89">
        <v>5512</v>
      </c>
      <c r="F84" s="89">
        <v>5137</v>
      </c>
      <c r="G84" s="81" t="s">
        <v>119</v>
      </c>
      <c r="H84" s="116">
        <v>68</v>
      </c>
      <c r="I84" s="90">
        <v>20</v>
      </c>
      <c r="J84" s="15">
        <f t="shared" si="3"/>
        <v>88</v>
      </c>
    </row>
    <row r="85" spans="1:10" ht="15">
      <c r="A85" s="145"/>
      <c r="B85" s="85" t="s">
        <v>122</v>
      </c>
      <c r="C85" s="86"/>
      <c r="D85" s="81"/>
      <c r="E85" s="89">
        <v>5512</v>
      </c>
      <c r="F85" s="89">
        <v>5171</v>
      </c>
      <c r="G85" s="81" t="s">
        <v>123</v>
      </c>
      <c r="H85" s="116">
        <v>50</v>
      </c>
      <c r="I85" s="90">
        <v>-10</v>
      </c>
      <c r="J85" s="15">
        <f t="shared" si="3"/>
        <v>40</v>
      </c>
    </row>
    <row r="86" spans="1:10" ht="15">
      <c r="A86" s="145"/>
      <c r="B86" s="85" t="s">
        <v>124</v>
      </c>
      <c r="C86" s="86"/>
      <c r="D86" s="81"/>
      <c r="E86" s="89">
        <v>5512</v>
      </c>
      <c r="F86" s="89">
        <v>5156</v>
      </c>
      <c r="G86" s="81" t="s">
        <v>123</v>
      </c>
      <c r="H86" s="116">
        <v>30</v>
      </c>
      <c r="I86" s="90">
        <v>10</v>
      </c>
      <c r="J86" s="15">
        <f t="shared" si="3"/>
        <v>40</v>
      </c>
    </row>
    <row r="87" spans="1:10" ht="15">
      <c r="A87" s="145"/>
      <c r="B87" s="85" t="s">
        <v>126</v>
      </c>
      <c r="C87" s="86"/>
      <c r="D87" s="81"/>
      <c r="E87" s="89">
        <v>5212</v>
      </c>
      <c r="F87" s="89">
        <v>5137</v>
      </c>
      <c r="G87" s="81"/>
      <c r="H87" s="116">
        <v>75</v>
      </c>
      <c r="I87" s="90">
        <v>-20</v>
      </c>
      <c r="J87" s="15">
        <f t="shared" si="3"/>
        <v>55</v>
      </c>
    </row>
    <row r="88" spans="1:10" ht="15">
      <c r="A88" s="145"/>
      <c r="B88" s="85" t="s">
        <v>127</v>
      </c>
      <c r="C88" s="86"/>
      <c r="D88" s="81"/>
      <c r="E88" s="89">
        <v>5212</v>
      </c>
      <c r="F88" s="89">
        <v>5169</v>
      </c>
      <c r="G88" s="81"/>
      <c r="H88" s="116">
        <v>118</v>
      </c>
      <c r="I88" s="90">
        <v>-50</v>
      </c>
      <c r="J88" s="15">
        <f t="shared" si="3"/>
        <v>68</v>
      </c>
    </row>
    <row r="89" spans="1:10" ht="15">
      <c r="A89" s="145"/>
      <c r="B89" s="12" t="s">
        <v>125</v>
      </c>
      <c r="C89" s="13"/>
      <c r="D89" s="14"/>
      <c r="E89" s="11">
        <v>5512</v>
      </c>
      <c r="F89" s="11">
        <v>5132</v>
      </c>
      <c r="G89" s="14" t="s">
        <v>123</v>
      </c>
      <c r="H89" s="22">
        <v>10</v>
      </c>
      <c r="I89" s="16">
        <v>70</v>
      </c>
      <c r="J89" s="15">
        <f t="shared" si="3"/>
        <v>80</v>
      </c>
    </row>
    <row r="90" spans="1:10" ht="15">
      <c r="A90" s="132" t="s">
        <v>35</v>
      </c>
      <c r="B90" s="40" t="s">
        <v>133</v>
      </c>
      <c r="C90" s="13"/>
      <c r="D90" s="14"/>
      <c r="E90" s="11">
        <v>6171</v>
      </c>
      <c r="F90" s="11">
        <v>5166</v>
      </c>
      <c r="G90" s="14" t="s">
        <v>116</v>
      </c>
      <c r="H90" s="15">
        <v>830</v>
      </c>
      <c r="I90" s="16">
        <v>-43</v>
      </c>
      <c r="J90" s="15">
        <f t="shared" si="3"/>
        <v>787</v>
      </c>
    </row>
    <row r="91" spans="1:10" ht="15">
      <c r="A91" s="144" t="s">
        <v>36</v>
      </c>
      <c r="B91" s="40" t="s">
        <v>146</v>
      </c>
      <c r="C91" s="13"/>
      <c r="D91" s="14" t="s">
        <v>136</v>
      </c>
      <c r="E91" s="11">
        <v>4399</v>
      </c>
      <c r="F91" s="11">
        <v>5011</v>
      </c>
      <c r="G91" s="14" t="s">
        <v>134</v>
      </c>
      <c r="H91" s="22">
        <v>463</v>
      </c>
      <c r="I91" s="16">
        <v>-13</v>
      </c>
      <c r="J91" s="17">
        <f t="shared" si="3"/>
        <v>450</v>
      </c>
    </row>
    <row r="92" spans="1:10" ht="15">
      <c r="A92" s="145"/>
      <c r="B92" s="40" t="s">
        <v>147</v>
      </c>
      <c r="C92" s="13"/>
      <c r="D92" s="14" t="s">
        <v>137</v>
      </c>
      <c r="E92" s="11">
        <v>4399</v>
      </c>
      <c r="F92" s="11">
        <v>5173</v>
      </c>
      <c r="G92" s="14" t="s">
        <v>134</v>
      </c>
      <c r="H92" s="22">
        <v>5</v>
      </c>
      <c r="I92" s="16">
        <v>-4</v>
      </c>
      <c r="J92" s="17">
        <f t="shared" si="3"/>
        <v>1</v>
      </c>
    </row>
    <row r="93" spans="1:10" ht="15">
      <c r="A93" s="145"/>
      <c r="B93" s="40" t="s">
        <v>148</v>
      </c>
      <c r="C93" s="13"/>
      <c r="D93" s="14" t="s">
        <v>137</v>
      </c>
      <c r="E93" s="11">
        <v>4399</v>
      </c>
      <c r="F93" s="11">
        <v>5163</v>
      </c>
      <c r="G93" s="14" t="s">
        <v>134</v>
      </c>
      <c r="H93" s="22">
        <v>2</v>
      </c>
      <c r="I93" s="16">
        <v>-1</v>
      </c>
      <c r="J93" s="17">
        <f t="shared" si="3"/>
        <v>1</v>
      </c>
    </row>
    <row r="94" spans="1:10" ht="15">
      <c r="A94" s="145"/>
      <c r="B94" s="40" t="s">
        <v>149</v>
      </c>
      <c r="C94" s="13"/>
      <c r="D94" s="14" t="s">
        <v>137</v>
      </c>
      <c r="E94" s="11">
        <v>4399</v>
      </c>
      <c r="F94" s="11">
        <v>5139</v>
      </c>
      <c r="G94" s="14" t="s">
        <v>134</v>
      </c>
      <c r="H94" s="22">
        <v>10</v>
      </c>
      <c r="I94" s="16">
        <v>15</v>
      </c>
      <c r="J94" s="17">
        <f t="shared" si="3"/>
        <v>25</v>
      </c>
    </row>
    <row r="95" spans="1:10" ht="15">
      <c r="A95" s="145"/>
      <c r="B95" s="40" t="s">
        <v>150</v>
      </c>
      <c r="C95" s="13"/>
      <c r="D95" s="14" t="s">
        <v>136</v>
      </c>
      <c r="E95" s="11">
        <v>4399</v>
      </c>
      <c r="F95" s="11">
        <v>5021</v>
      </c>
      <c r="G95" s="14" t="s">
        <v>134</v>
      </c>
      <c r="H95" s="22">
        <v>42</v>
      </c>
      <c r="I95" s="16">
        <v>31</v>
      </c>
      <c r="J95" s="17">
        <f t="shared" si="3"/>
        <v>73</v>
      </c>
    </row>
    <row r="96" spans="1:10" ht="15">
      <c r="A96" s="145"/>
      <c r="B96" s="40" t="s">
        <v>151</v>
      </c>
      <c r="C96" s="13"/>
      <c r="D96" s="14" t="s">
        <v>136</v>
      </c>
      <c r="E96" s="11">
        <v>4399</v>
      </c>
      <c r="F96" s="11">
        <v>5164</v>
      </c>
      <c r="G96" s="14" t="s">
        <v>134</v>
      </c>
      <c r="H96" s="22">
        <v>6</v>
      </c>
      <c r="I96" s="16">
        <v>-6</v>
      </c>
      <c r="J96" s="17">
        <f t="shared" si="3"/>
        <v>0</v>
      </c>
    </row>
    <row r="97" spans="1:10" ht="15">
      <c r="A97" s="145"/>
      <c r="B97" s="40" t="s">
        <v>152</v>
      </c>
      <c r="C97" s="13"/>
      <c r="D97" s="14" t="s">
        <v>136</v>
      </c>
      <c r="E97" s="11">
        <v>4399</v>
      </c>
      <c r="F97" s="11">
        <v>5169</v>
      </c>
      <c r="G97" s="14" t="s">
        <v>134</v>
      </c>
      <c r="H97" s="22">
        <v>108.45</v>
      </c>
      <c r="I97" s="16">
        <v>-12</v>
      </c>
      <c r="J97" s="17">
        <f t="shared" si="3"/>
        <v>96.45</v>
      </c>
    </row>
    <row r="98" spans="1:10" ht="15">
      <c r="A98" s="145"/>
      <c r="B98" s="40" t="s">
        <v>153</v>
      </c>
      <c r="C98" s="13"/>
      <c r="D98" s="14" t="s">
        <v>136</v>
      </c>
      <c r="E98" s="11">
        <v>4399</v>
      </c>
      <c r="F98" s="11">
        <v>5167</v>
      </c>
      <c r="G98" s="14" t="s">
        <v>134</v>
      </c>
      <c r="H98" s="22">
        <v>35</v>
      </c>
      <c r="I98" s="16">
        <v>-7</v>
      </c>
      <c r="J98" s="17">
        <f t="shared" si="3"/>
        <v>28</v>
      </c>
    </row>
    <row r="99" spans="1:10" ht="15">
      <c r="A99" s="146"/>
      <c r="B99" s="40" t="s">
        <v>154</v>
      </c>
      <c r="C99" s="13"/>
      <c r="D99" s="14" t="s">
        <v>136</v>
      </c>
      <c r="E99" s="11">
        <v>4399</v>
      </c>
      <c r="F99" s="11">
        <v>5424</v>
      </c>
      <c r="G99" s="14" t="s">
        <v>134</v>
      </c>
      <c r="H99" s="22">
        <v>7</v>
      </c>
      <c r="I99" s="16">
        <v>-3</v>
      </c>
      <c r="J99" s="17">
        <f>H99+I99</f>
        <v>4</v>
      </c>
    </row>
    <row r="100" spans="1:10" ht="15">
      <c r="A100" s="144" t="s">
        <v>41</v>
      </c>
      <c r="B100" s="40" t="s">
        <v>139</v>
      </c>
      <c r="C100" s="13"/>
      <c r="D100" s="14" t="s">
        <v>136</v>
      </c>
      <c r="E100" s="11">
        <v>4359</v>
      </c>
      <c r="F100" s="11">
        <v>5011</v>
      </c>
      <c r="G100" s="14" t="s">
        <v>135</v>
      </c>
      <c r="H100" s="22">
        <v>776</v>
      </c>
      <c r="I100" s="16">
        <v>78</v>
      </c>
      <c r="J100" s="17">
        <f aca="true" t="shared" si="4" ref="J100:J106">H100+I100</f>
        <v>854</v>
      </c>
    </row>
    <row r="101" spans="1:10" ht="15">
      <c r="A101" s="145"/>
      <c r="B101" s="40" t="s">
        <v>140</v>
      </c>
      <c r="C101" s="13"/>
      <c r="D101" s="14" t="s">
        <v>136</v>
      </c>
      <c r="E101" s="11">
        <v>4359</v>
      </c>
      <c r="F101" s="11">
        <v>5031</v>
      </c>
      <c r="G101" s="14" t="s">
        <v>135</v>
      </c>
      <c r="H101" s="22">
        <v>392</v>
      </c>
      <c r="I101" s="16">
        <v>-78</v>
      </c>
      <c r="J101" s="17">
        <f t="shared" si="4"/>
        <v>314</v>
      </c>
    </row>
    <row r="102" spans="1:10" ht="15">
      <c r="A102" s="145"/>
      <c r="B102" s="40" t="s">
        <v>141</v>
      </c>
      <c r="C102" s="13"/>
      <c r="D102" s="14" t="s">
        <v>136</v>
      </c>
      <c r="E102" s="11">
        <v>4359</v>
      </c>
      <c r="F102" s="11">
        <v>5169</v>
      </c>
      <c r="G102" s="14" t="s">
        <v>135</v>
      </c>
      <c r="H102" s="22">
        <v>194</v>
      </c>
      <c r="I102" s="16">
        <v>100</v>
      </c>
      <c r="J102" s="17">
        <f t="shared" si="4"/>
        <v>294</v>
      </c>
    </row>
    <row r="103" spans="1:10" ht="15">
      <c r="A103" s="145"/>
      <c r="B103" s="40" t="s">
        <v>142</v>
      </c>
      <c r="C103" s="13"/>
      <c r="D103" s="14" t="s">
        <v>136</v>
      </c>
      <c r="E103" s="11">
        <v>4359</v>
      </c>
      <c r="F103" s="11">
        <v>5032</v>
      </c>
      <c r="G103" s="14" t="s">
        <v>135</v>
      </c>
      <c r="H103" s="22">
        <v>226</v>
      </c>
      <c r="I103" s="16">
        <v>-130</v>
      </c>
      <c r="J103" s="17">
        <f t="shared" si="4"/>
        <v>96</v>
      </c>
    </row>
    <row r="104" spans="1:10" ht="15">
      <c r="A104" s="145"/>
      <c r="B104" s="40" t="s">
        <v>143</v>
      </c>
      <c r="C104" s="13"/>
      <c r="D104" s="14" t="s">
        <v>136</v>
      </c>
      <c r="E104" s="11">
        <v>4359</v>
      </c>
      <c r="F104" s="11">
        <v>5167</v>
      </c>
      <c r="G104" s="14" t="s">
        <v>135</v>
      </c>
      <c r="H104" s="22">
        <v>62</v>
      </c>
      <c r="I104" s="16">
        <v>20</v>
      </c>
      <c r="J104" s="17">
        <f t="shared" si="4"/>
        <v>82</v>
      </c>
    </row>
    <row r="105" spans="1:10" ht="15">
      <c r="A105" s="145"/>
      <c r="B105" s="40" t="s">
        <v>144</v>
      </c>
      <c r="C105" s="13"/>
      <c r="D105" s="14" t="s">
        <v>136</v>
      </c>
      <c r="E105" s="11">
        <v>4359</v>
      </c>
      <c r="F105" s="11">
        <v>5164</v>
      </c>
      <c r="G105" s="14" t="s">
        <v>135</v>
      </c>
      <c r="H105" s="22">
        <v>56</v>
      </c>
      <c r="I105" s="16">
        <v>-20</v>
      </c>
      <c r="J105" s="17">
        <f t="shared" si="4"/>
        <v>36</v>
      </c>
    </row>
    <row r="106" spans="1:10" ht="15">
      <c r="A106" s="145"/>
      <c r="B106" s="40" t="s">
        <v>145</v>
      </c>
      <c r="C106" s="13"/>
      <c r="D106" s="14" t="s">
        <v>136</v>
      </c>
      <c r="E106" s="11">
        <v>4359</v>
      </c>
      <c r="F106" s="11">
        <v>5137</v>
      </c>
      <c r="G106" s="14" t="s">
        <v>135</v>
      </c>
      <c r="H106" s="22">
        <v>112</v>
      </c>
      <c r="I106" s="16">
        <v>80</v>
      </c>
      <c r="J106" s="17">
        <f t="shared" si="4"/>
        <v>192</v>
      </c>
    </row>
    <row r="107" spans="1:10" ht="15">
      <c r="A107" s="146"/>
      <c r="B107" s="40" t="s">
        <v>138</v>
      </c>
      <c r="C107" s="13"/>
      <c r="D107" s="14" t="s">
        <v>137</v>
      </c>
      <c r="E107" s="11">
        <v>4359</v>
      </c>
      <c r="F107" s="11">
        <v>5175</v>
      </c>
      <c r="G107" s="14" t="s">
        <v>135</v>
      </c>
      <c r="H107" s="22">
        <v>124</v>
      </c>
      <c r="I107" s="16">
        <v>-50</v>
      </c>
      <c r="J107" s="17">
        <f t="shared" si="3"/>
        <v>74</v>
      </c>
    </row>
    <row r="108" spans="1:10" ht="15">
      <c r="A108" s="147" t="s">
        <v>90</v>
      </c>
      <c r="B108" s="40" t="s">
        <v>156</v>
      </c>
      <c r="C108" s="13"/>
      <c r="D108" s="14"/>
      <c r="E108" s="11">
        <v>2212</v>
      </c>
      <c r="F108" s="11">
        <v>5169</v>
      </c>
      <c r="G108" s="14" t="s">
        <v>76</v>
      </c>
      <c r="H108" s="15">
        <v>5748</v>
      </c>
      <c r="I108" s="16">
        <v>-70</v>
      </c>
      <c r="J108" s="15">
        <f t="shared" si="3"/>
        <v>5678</v>
      </c>
    </row>
    <row r="109" spans="1:10" ht="15">
      <c r="A109" s="147"/>
      <c r="B109" s="40" t="s">
        <v>155</v>
      </c>
      <c r="C109" s="13"/>
      <c r="D109" s="14"/>
      <c r="E109" s="11">
        <v>2212</v>
      </c>
      <c r="F109" s="11">
        <v>5171</v>
      </c>
      <c r="G109" s="14" t="s">
        <v>76</v>
      </c>
      <c r="H109" s="15">
        <v>1230</v>
      </c>
      <c r="I109" s="16">
        <v>-80</v>
      </c>
      <c r="J109" s="15">
        <f t="shared" si="3"/>
        <v>1150</v>
      </c>
    </row>
    <row r="110" spans="1:10" ht="15">
      <c r="A110" s="147"/>
      <c r="B110" s="40" t="s">
        <v>157</v>
      </c>
      <c r="C110" s="13"/>
      <c r="D110" s="14"/>
      <c r="E110" s="11">
        <v>2219</v>
      </c>
      <c r="F110" s="11">
        <v>5169</v>
      </c>
      <c r="G110" s="14" t="s">
        <v>76</v>
      </c>
      <c r="H110" s="15">
        <v>1344</v>
      </c>
      <c r="I110" s="16">
        <v>-440</v>
      </c>
      <c r="J110" s="15">
        <f t="shared" si="3"/>
        <v>904</v>
      </c>
    </row>
    <row r="111" spans="1:10" ht="15">
      <c r="A111" s="147"/>
      <c r="B111" s="40" t="s">
        <v>158</v>
      </c>
      <c r="C111" s="13"/>
      <c r="D111" s="14"/>
      <c r="E111" s="11">
        <v>2219</v>
      </c>
      <c r="F111" s="11">
        <v>5171</v>
      </c>
      <c r="G111" s="14" t="s">
        <v>76</v>
      </c>
      <c r="H111" s="15">
        <v>1908.5</v>
      </c>
      <c r="I111" s="16">
        <v>-210</v>
      </c>
      <c r="J111" s="15">
        <f t="shared" si="3"/>
        <v>1698.5</v>
      </c>
    </row>
    <row r="112" spans="1:10" ht="15">
      <c r="A112" s="147"/>
      <c r="B112" s="40" t="s">
        <v>159</v>
      </c>
      <c r="C112" s="13"/>
      <c r="D112" s="14"/>
      <c r="E112" s="11">
        <v>2229</v>
      </c>
      <c r="F112" s="11">
        <v>5171</v>
      </c>
      <c r="G112" s="14" t="s">
        <v>76</v>
      </c>
      <c r="H112" s="15">
        <v>612</v>
      </c>
      <c r="I112" s="16">
        <v>-70</v>
      </c>
      <c r="J112" s="15">
        <f t="shared" si="3"/>
        <v>542</v>
      </c>
    </row>
    <row r="113" spans="1:10" ht="15">
      <c r="A113" s="147"/>
      <c r="B113" s="40" t="s">
        <v>160</v>
      </c>
      <c r="C113" s="13"/>
      <c r="D113" s="14"/>
      <c r="E113" s="11">
        <v>2341</v>
      </c>
      <c r="F113" s="11">
        <v>5171</v>
      </c>
      <c r="G113" s="14" t="s">
        <v>76</v>
      </c>
      <c r="H113" s="15">
        <v>219</v>
      </c>
      <c r="I113" s="16">
        <v>50</v>
      </c>
      <c r="J113" s="15">
        <f t="shared" si="3"/>
        <v>269</v>
      </c>
    </row>
    <row r="114" spans="1:10" ht="15">
      <c r="A114" s="147"/>
      <c r="B114" s="40" t="s">
        <v>161</v>
      </c>
      <c r="C114" s="13"/>
      <c r="D114" s="14"/>
      <c r="E114" s="11">
        <v>3421</v>
      </c>
      <c r="F114" s="11">
        <v>5171</v>
      </c>
      <c r="G114" s="14" t="s">
        <v>76</v>
      </c>
      <c r="H114" s="15">
        <v>746</v>
      </c>
      <c r="I114" s="16">
        <v>350</v>
      </c>
      <c r="J114" s="15">
        <f t="shared" si="3"/>
        <v>1096</v>
      </c>
    </row>
    <row r="115" spans="1:10" ht="15">
      <c r="A115" s="147"/>
      <c r="B115" s="40" t="s">
        <v>162</v>
      </c>
      <c r="C115" s="13"/>
      <c r="D115" s="14"/>
      <c r="E115" s="11">
        <v>3631</v>
      </c>
      <c r="F115" s="11">
        <v>5154</v>
      </c>
      <c r="G115" s="14" t="s">
        <v>76</v>
      </c>
      <c r="H115" s="15">
        <v>2200</v>
      </c>
      <c r="I115" s="16">
        <v>-100</v>
      </c>
      <c r="J115" s="15">
        <f t="shared" si="3"/>
        <v>2100</v>
      </c>
    </row>
    <row r="116" spans="1:10" ht="15">
      <c r="A116" s="147"/>
      <c r="B116" s="40" t="s">
        <v>163</v>
      </c>
      <c r="C116" s="13"/>
      <c r="D116" s="14"/>
      <c r="E116" s="11">
        <v>3631</v>
      </c>
      <c r="F116" s="11">
        <v>5169</v>
      </c>
      <c r="G116" s="14" t="s">
        <v>76</v>
      </c>
      <c r="H116" s="15">
        <v>752.5</v>
      </c>
      <c r="I116" s="16">
        <v>50</v>
      </c>
      <c r="J116" s="15">
        <f t="shared" si="3"/>
        <v>802.5</v>
      </c>
    </row>
    <row r="117" spans="1:10" ht="15">
      <c r="A117" s="147"/>
      <c r="B117" s="40" t="s">
        <v>164</v>
      </c>
      <c r="C117" s="13"/>
      <c r="D117" s="14"/>
      <c r="E117" s="11">
        <v>3631</v>
      </c>
      <c r="F117" s="11">
        <v>5171</v>
      </c>
      <c r="G117" s="14" t="s">
        <v>76</v>
      </c>
      <c r="H117" s="15">
        <v>2310.4</v>
      </c>
      <c r="I117" s="16">
        <v>-65</v>
      </c>
      <c r="J117" s="15">
        <f t="shared" si="3"/>
        <v>2245.4</v>
      </c>
    </row>
    <row r="118" spans="1:10" ht="15">
      <c r="A118" s="147"/>
      <c r="B118" s="40" t="s">
        <v>168</v>
      </c>
      <c r="C118" s="13"/>
      <c r="D118" s="14"/>
      <c r="E118" s="11">
        <v>3632</v>
      </c>
      <c r="F118" s="11">
        <v>5169</v>
      </c>
      <c r="G118" s="14" t="s">
        <v>76</v>
      </c>
      <c r="H118" s="15">
        <v>762</v>
      </c>
      <c r="I118" s="16">
        <v>40</v>
      </c>
      <c r="J118" s="15">
        <f t="shared" si="3"/>
        <v>802</v>
      </c>
    </row>
    <row r="119" spans="1:10" ht="15">
      <c r="A119" s="147"/>
      <c r="B119" s="40" t="s">
        <v>169</v>
      </c>
      <c r="C119" s="13"/>
      <c r="D119" s="14"/>
      <c r="E119" s="11">
        <v>3632</v>
      </c>
      <c r="F119" s="11">
        <v>5171</v>
      </c>
      <c r="G119" s="14" t="s">
        <v>76</v>
      </c>
      <c r="H119" s="15">
        <v>131.5</v>
      </c>
      <c r="I119" s="16">
        <v>48</v>
      </c>
      <c r="J119" s="15">
        <f t="shared" si="3"/>
        <v>179.5</v>
      </c>
    </row>
    <row r="120" spans="1:10" ht="15">
      <c r="A120" s="147"/>
      <c r="B120" s="40" t="s">
        <v>170</v>
      </c>
      <c r="C120" s="13"/>
      <c r="D120" s="14"/>
      <c r="E120" s="11">
        <v>3632</v>
      </c>
      <c r="F120" s="11">
        <v>5902</v>
      </c>
      <c r="G120" s="14" t="s">
        <v>76</v>
      </c>
      <c r="H120" s="15">
        <v>1</v>
      </c>
      <c r="I120" s="16">
        <v>2</v>
      </c>
      <c r="J120" s="15">
        <f t="shared" si="3"/>
        <v>3</v>
      </c>
    </row>
    <row r="121" spans="1:10" ht="15">
      <c r="A121" s="147"/>
      <c r="B121" s="40" t="s">
        <v>174</v>
      </c>
      <c r="C121" s="13"/>
      <c r="D121" s="14"/>
      <c r="E121" s="11">
        <v>3639</v>
      </c>
      <c r="F121" s="11">
        <v>5169</v>
      </c>
      <c r="G121" s="14" t="s">
        <v>76</v>
      </c>
      <c r="H121" s="15">
        <v>90</v>
      </c>
      <c r="I121" s="16">
        <v>40</v>
      </c>
      <c r="J121" s="15">
        <f t="shared" si="3"/>
        <v>130</v>
      </c>
    </row>
    <row r="122" spans="1:10" ht="15">
      <c r="A122" s="147"/>
      <c r="B122" s="40" t="s">
        <v>173</v>
      </c>
      <c r="C122" s="13"/>
      <c r="D122" s="14"/>
      <c r="E122" s="11">
        <v>3721</v>
      </c>
      <c r="F122" s="11">
        <v>5169</v>
      </c>
      <c r="G122" s="14" t="s">
        <v>76</v>
      </c>
      <c r="H122" s="15">
        <v>459</v>
      </c>
      <c r="I122" s="16">
        <v>90</v>
      </c>
      <c r="J122" s="15">
        <f t="shared" si="3"/>
        <v>549</v>
      </c>
    </row>
    <row r="123" spans="1:10" ht="15">
      <c r="A123" s="147"/>
      <c r="B123" s="40" t="s">
        <v>172</v>
      </c>
      <c r="C123" s="13"/>
      <c r="D123" s="14"/>
      <c r="E123" s="11">
        <v>3722</v>
      </c>
      <c r="F123" s="11">
        <v>5169</v>
      </c>
      <c r="G123" s="14" t="s">
        <v>76</v>
      </c>
      <c r="H123" s="15">
        <v>9590</v>
      </c>
      <c r="I123" s="16">
        <v>150</v>
      </c>
      <c r="J123" s="15">
        <f t="shared" si="3"/>
        <v>9740</v>
      </c>
    </row>
    <row r="124" spans="1:10" ht="15">
      <c r="A124" s="147"/>
      <c r="B124" s="40" t="s">
        <v>171</v>
      </c>
      <c r="C124" s="13"/>
      <c r="D124" s="14"/>
      <c r="E124" s="11">
        <v>3724</v>
      </c>
      <c r="F124" s="11">
        <v>5169</v>
      </c>
      <c r="G124" s="14" t="s">
        <v>76</v>
      </c>
      <c r="H124" s="15">
        <v>100</v>
      </c>
      <c r="I124" s="16">
        <v>20</v>
      </c>
      <c r="J124" s="15">
        <f t="shared" si="3"/>
        <v>120</v>
      </c>
    </row>
    <row r="125" spans="1:10" ht="15">
      <c r="A125" s="147"/>
      <c r="B125" s="40" t="s">
        <v>175</v>
      </c>
      <c r="C125" s="13"/>
      <c r="D125" s="14"/>
      <c r="E125" s="11">
        <v>3725</v>
      </c>
      <c r="F125" s="11">
        <v>5169</v>
      </c>
      <c r="G125" s="14" t="s">
        <v>76</v>
      </c>
      <c r="H125" s="15">
        <v>3494</v>
      </c>
      <c r="I125" s="16">
        <v>90</v>
      </c>
      <c r="J125" s="15">
        <f t="shared" si="3"/>
        <v>3584</v>
      </c>
    </row>
    <row r="126" spans="1:10" ht="15">
      <c r="A126" s="147"/>
      <c r="B126" s="40" t="s">
        <v>176</v>
      </c>
      <c r="C126" s="13"/>
      <c r="D126" s="14"/>
      <c r="E126" s="11">
        <v>3725</v>
      </c>
      <c r="F126" s="11">
        <v>5171</v>
      </c>
      <c r="G126" s="14" t="s">
        <v>76</v>
      </c>
      <c r="H126" s="15">
        <v>100</v>
      </c>
      <c r="I126" s="16">
        <v>40</v>
      </c>
      <c r="J126" s="15">
        <f t="shared" si="3"/>
        <v>140</v>
      </c>
    </row>
    <row r="127" spans="1:10" ht="15">
      <c r="A127" s="147"/>
      <c r="B127" s="40" t="s">
        <v>177</v>
      </c>
      <c r="C127" s="13"/>
      <c r="D127" s="14"/>
      <c r="E127" s="11">
        <v>3729</v>
      </c>
      <c r="F127" s="11">
        <v>5169</v>
      </c>
      <c r="G127" s="14" t="s">
        <v>76</v>
      </c>
      <c r="H127" s="15">
        <v>30</v>
      </c>
      <c r="I127" s="16">
        <v>-20</v>
      </c>
      <c r="J127" s="15">
        <f t="shared" si="3"/>
        <v>10</v>
      </c>
    </row>
    <row r="128" spans="1:10" ht="15">
      <c r="A128" s="147" t="s">
        <v>99</v>
      </c>
      <c r="B128" s="40" t="s">
        <v>179</v>
      </c>
      <c r="C128" s="13"/>
      <c r="D128" s="14"/>
      <c r="E128" s="11">
        <v>3412</v>
      </c>
      <c r="F128" s="11">
        <v>5169</v>
      </c>
      <c r="G128" s="14" t="s">
        <v>178</v>
      </c>
      <c r="H128" s="15">
        <v>647</v>
      </c>
      <c r="I128" s="16">
        <v>-50</v>
      </c>
      <c r="J128" s="15">
        <f t="shared" si="3"/>
        <v>597</v>
      </c>
    </row>
    <row r="129" spans="1:10" ht="15">
      <c r="A129" s="147"/>
      <c r="B129" s="121" t="s">
        <v>180</v>
      </c>
      <c r="C129" s="92"/>
      <c r="D129" s="93"/>
      <c r="E129" s="94">
        <v>3412</v>
      </c>
      <c r="F129" s="94">
        <v>5151</v>
      </c>
      <c r="G129" s="93" t="s">
        <v>178</v>
      </c>
      <c r="H129" s="122">
        <v>0</v>
      </c>
      <c r="I129" s="96">
        <v>33</v>
      </c>
      <c r="J129" s="122">
        <f t="shared" si="3"/>
        <v>33</v>
      </c>
    </row>
    <row r="130" spans="1:10" ht="15">
      <c r="A130" s="147"/>
      <c r="B130" s="121" t="s">
        <v>181</v>
      </c>
      <c r="C130" s="92"/>
      <c r="D130" s="93"/>
      <c r="E130" s="94">
        <v>3412</v>
      </c>
      <c r="F130" s="94">
        <v>5154</v>
      </c>
      <c r="G130" s="93" t="s">
        <v>178</v>
      </c>
      <c r="H130" s="122">
        <v>0</v>
      </c>
      <c r="I130" s="96">
        <v>17</v>
      </c>
      <c r="J130" s="122">
        <f t="shared" si="3"/>
        <v>17</v>
      </c>
    </row>
    <row r="131" spans="1:10" ht="15">
      <c r="A131" s="147" t="s">
        <v>185</v>
      </c>
      <c r="B131" s="40" t="s">
        <v>182</v>
      </c>
      <c r="C131" s="13"/>
      <c r="D131" s="14"/>
      <c r="E131" s="11">
        <v>3429</v>
      </c>
      <c r="F131" s="11">
        <v>5151</v>
      </c>
      <c r="G131" s="14" t="s">
        <v>184</v>
      </c>
      <c r="H131" s="15">
        <v>90</v>
      </c>
      <c r="I131" s="16">
        <v>-30</v>
      </c>
      <c r="J131" s="15">
        <f t="shared" si="3"/>
        <v>60</v>
      </c>
    </row>
    <row r="132" spans="1:10" ht="15">
      <c r="A132" s="147"/>
      <c r="B132" s="40" t="s">
        <v>183</v>
      </c>
      <c r="C132" s="13"/>
      <c r="D132" s="14"/>
      <c r="E132" s="11">
        <v>3429</v>
      </c>
      <c r="F132" s="11">
        <v>5154</v>
      </c>
      <c r="G132" s="14" t="s">
        <v>184</v>
      </c>
      <c r="H132" s="15">
        <v>80</v>
      </c>
      <c r="I132" s="16">
        <v>30</v>
      </c>
      <c r="J132" s="15">
        <f t="shared" si="3"/>
        <v>110</v>
      </c>
    </row>
    <row r="133" spans="1:10" ht="15">
      <c r="A133" s="147" t="s">
        <v>189</v>
      </c>
      <c r="B133" s="40" t="s">
        <v>188</v>
      </c>
      <c r="C133" s="13"/>
      <c r="D133" s="14"/>
      <c r="E133" s="11">
        <v>3412</v>
      </c>
      <c r="F133" s="11">
        <v>5169</v>
      </c>
      <c r="G133" s="14" t="s">
        <v>186</v>
      </c>
      <c r="H133" s="15">
        <v>1348</v>
      </c>
      <c r="I133" s="16">
        <v>-60</v>
      </c>
      <c r="J133" s="15">
        <f t="shared" si="3"/>
        <v>1288</v>
      </c>
    </row>
    <row r="134" spans="1:10" ht="15">
      <c r="A134" s="147"/>
      <c r="B134" s="40" t="s">
        <v>246</v>
      </c>
      <c r="C134" s="13"/>
      <c r="D134" s="14"/>
      <c r="E134" s="11">
        <v>3412</v>
      </c>
      <c r="F134" s="11">
        <v>5154</v>
      </c>
      <c r="G134" s="14" t="s">
        <v>186</v>
      </c>
      <c r="H134" s="15">
        <v>220</v>
      </c>
      <c r="I134" s="16">
        <v>-40</v>
      </c>
      <c r="J134" s="15">
        <f t="shared" si="3"/>
        <v>180</v>
      </c>
    </row>
    <row r="135" spans="1:10" ht="15">
      <c r="A135" s="147"/>
      <c r="B135" s="40" t="s">
        <v>187</v>
      </c>
      <c r="C135" s="13"/>
      <c r="D135" s="14"/>
      <c r="E135" s="11">
        <v>3412</v>
      </c>
      <c r="F135" s="11">
        <v>5151</v>
      </c>
      <c r="G135" s="14" t="s">
        <v>186</v>
      </c>
      <c r="H135" s="15">
        <v>400</v>
      </c>
      <c r="I135" s="16">
        <v>100</v>
      </c>
      <c r="J135" s="15">
        <f t="shared" si="3"/>
        <v>500</v>
      </c>
    </row>
    <row r="136" spans="1:10" ht="15">
      <c r="A136" s="147" t="s">
        <v>190</v>
      </c>
      <c r="B136" s="40" t="s">
        <v>193</v>
      </c>
      <c r="C136" s="13"/>
      <c r="D136" s="14"/>
      <c r="E136" s="11">
        <v>3412</v>
      </c>
      <c r="F136" s="11">
        <v>5137</v>
      </c>
      <c r="G136" s="14" t="s">
        <v>192</v>
      </c>
      <c r="H136" s="15">
        <v>700</v>
      </c>
      <c r="I136" s="16">
        <v>30</v>
      </c>
      <c r="J136" s="15">
        <f t="shared" si="3"/>
        <v>730</v>
      </c>
    </row>
    <row r="137" spans="1:10" ht="15">
      <c r="A137" s="147"/>
      <c r="B137" s="40" t="s">
        <v>194</v>
      </c>
      <c r="C137" s="13"/>
      <c r="D137" s="14"/>
      <c r="E137" s="11">
        <v>3412</v>
      </c>
      <c r="F137" s="11">
        <v>5139</v>
      </c>
      <c r="G137" s="14" t="s">
        <v>192</v>
      </c>
      <c r="H137" s="15">
        <v>120</v>
      </c>
      <c r="I137" s="16">
        <v>10</v>
      </c>
      <c r="J137" s="15">
        <f t="shared" si="3"/>
        <v>130</v>
      </c>
    </row>
    <row r="138" spans="1:10" ht="15">
      <c r="A138" s="147"/>
      <c r="B138" s="40" t="s">
        <v>196</v>
      </c>
      <c r="C138" s="13"/>
      <c r="D138" s="14"/>
      <c r="E138" s="11">
        <v>3412</v>
      </c>
      <c r="F138" s="11">
        <v>5151</v>
      </c>
      <c r="G138" s="14" t="s">
        <v>192</v>
      </c>
      <c r="H138" s="15">
        <v>160</v>
      </c>
      <c r="I138" s="16">
        <v>-10</v>
      </c>
      <c r="J138" s="15">
        <f t="shared" si="3"/>
        <v>150</v>
      </c>
    </row>
    <row r="139" spans="1:10" ht="15">
      <c r="A139" s="147"/>
      <c r="B139" s="40" t="s">
        <v>195</v>
      </c>
      <c r="C139" s="13"/>
      <c r="D139" s="14"/>
      <c r="E139" s="11">
        <v>3412</v>
      </c>
      <c r="F139" s="11">
        <v>5152</v>
      </c>
      <c r="G139" s="14" t="s">
        <v>192</v>
      </c>
      <c r="H139" s="15">
        <v>700</v>
      </c>
      <c r="I139" s="16">
        <v>-80</v>
      </c>
      <c r="J139" s="15">
        <f>H139+I139</f>
        <v>620</v>
      </c>
    </row>
    <row r="140" spans="1:10" ht="15">
      <c r="A140" s="147"/>
      <c r="B140" s="19" t="s">
        <v>293</v>
      </c>
      <c r="C140" s="19"/>
      <c r="D140" s="19"/>
      <c r="E140" s="20">
        <v>3412</v>
      </c>
      <c r="F140" s="20">
        <v>5171</v>
      </c>
      <c r="G140" s="14" t="s">
        <v>192</v>
      </c>
      <c r="H140" s="15">
        <v>845</v>
      </c>
      <c r="I140" s="16">
        <v>-305</v>
      </c>
      <c r="J140" s="15">
        <f>H140+I140</f>
        <v>540</v>
      </c>
    </row>
    <row r="141" spans="1:10" ht="15">
      <c r="A141" s="144" t="s">
        <v>212</v>
      </c>
      <c r="B141" s="85" t="s">
        <v>203</v>
      </c>
      <c r="C141" s="86"/>
      <c r="D141" s="81"/>
      <c r="E141" s="80">
        <v>6171</v>
      </c>
      <c r="F141" s="80">
        <v>5173</v>
      </c>
      <c r="G141" s="81"/>
      <c r="H141" s="15">
        <v>270</v>
      </c>
      <c r="I141" s="143">
        <v>20</v>
      </c>
      <c r="J141" s="15">
        <f t="shared" si="3"/>
        <v>290</v>
      </c>
    </row>
    <row r="142" spans="1:10" ht="15">
      <c r="A142" s="145"/>
      <c r="B142" s="40" t="s">
        <v>207</v>
      </c>
      <c r="C142" s="13"/>
      <c r="D142" s="14"/>
      <c r="E142" s="11">
        <v>6171</v>
      </c>
      <c r="F142" s="11">
        <v>5171</v>
      </c>
      <c r="G142" s="14"/>
      <c r="H142" s="15">
        <v>1871.34</v>
      </c>
      <c r="I142" s="16">
        <v>60</v>
      </c>
      <c r="J142" s="15">
        <f t="shared" si="3"/>
        <v>1931.34</v>
      </c>
    </row>
    <row r="143" spans="1:10" ht="15">
      <c r="A143" s="145"/>
      <c r="B143" s="40" t="s">
        <v>208</v>
      </c>
      <c r="C143" s="13"/>
      <c r="D143" s="14"/>
      <c r="E143" s="11">
        <v>6171</v>
      </c>
      <c r="F143" s="11">
        <v>5139</v>
      </c>
      <c r="G143" s="14"/>
      <c r="H143" s="15">
        <v>1225</v>
      </c>
      <c r="I143" s="16">
        <v>70</v>
      </c>
      <c r="J143" s="15">
        <f t="shared" si="3"/>
        <v>1295</v>
      </c>
    </row>
    <row r="144" spans="1:10" ht="15">
      <c r="A144" s="145"/>
      <c r="B144" s="40" t="s">
        <v>211</v>
      </c>
      <c r="C144" s="13"/>
      <c r="D144" s="14"/>
      <c r="E144" s="11">
        <v>6171</v>
      </c>
      <c r="F144" s="11">
        <v>5169</v>
      </c>
      <c r="G144" s="14"/>
      <c r="H144" s="15">
        <v>6109</v>
      </c>
      <c r="I144" s="16">
        <v>600</v>
      </c>
      <c r="J144" s="15">
        <f t="shared" si="3"/>
        <v>6709</v>
      </c>
    </row>
    <row r="145" spans="1:10" ht="15">
      <c r="A145" s="146"/>
      <c r="B145" s="40" t="s">
        <v>248</v>
      </c>
      <c r="C145" s="13"/>
      <c r="D145" s="14"/>
      <c r="E145" s="11">
        <v>6171</v>
      </c>
      <c r="F145" s="11">
        <v>5172</v>
      </c>
      <c r="G145" s="14"/>
      <c r="H145" s="15">
        <v>150</v>
      </c>
      <c r="I145" s="16">
        <v>250</v>
      </c>
      <c r="J145" s="15">
        <f t="shared" si="3"/>
        <v>400</v>
      </c>
    </row>
    <row r="146" spans="1:10" ht="15">
      <c r="A146" s="144" t="s">
        <v>213</v>
      </c>
      <c r="B146" s="40" t="s">
        <v>214</v>
      </c>
      <c r="C146" s="13"/>
      <c r="D146" s="14"/>
      <c r="E146" s="11">
        <v>2322</v>
      </c>
      <c r="F146" s="11">
        <v>5169</v>
      </c>
      <c r="G146" s="14"/>
      <c r="H146" s="15">
        <v>60</v>
      </c>
      <c r="I146" s="16">
        <v>-40</v>
      </c>
      <c r="J146" s="15">
        <f t="shared" si="3"/>
        <v>20</v>
      </c>
    </row>
    <row r="147" spans="1:10" ht="15">
      <c r="A147" s="145"/>
      <c r="B147" s="40" t="s">
        <v>215</v>
      </c>
      <c r="C147" s="13"/>
      <c r="D147" s="14"/>
      <c r="E147" s="11">
        <v>6171</v>
      </c>
      <c r="F147" s="11">
        <v>5166</v>
      </c>
      <c r="G147" s="14" t="s">
        <v>116</v>
      </c>
      <c r="H147" s="15">
        <v>787</v>
      </c>
      <c r="I147" s="16">
        <v>-135</v>
      </c>
      <c r="J147" s="15">
        <f t="shared" si="3"/>
        <v>652</v>
      </c>
    </row>
    <row r="148" spans="1:10" ht="15">
      <c r="A148" s="145"/>
      <c r="B148" s="40" t="s">
        <v>222</v>
      </c>
      <c r="C148" s="13"/>
      <c r="D148" s="14"/>
      <c r="E148" s="11">
        <v>3612</v>
      </c>
      <c r="F148" s="11">
        <v>5169</v>
      </c>
      <c r="G148" s="14" t="s">
        <v>78</v>
      </c>
      <c r="H148" s="15">
        <v>595</v>
      </c>
      <c r="I148" s="16">
        <v>-150</v>
      </c>
      <c r="J148" s="15">
        <f t="shared" si="3"/>
        <v>445</v>
      </c>
    </row>
    <row r="149" spans="1:10" ht="15">
      <c r="A149" s="145"/>
      <c r="B149" s="40" t="s">
        <v>221</v>
      </c>
      <c r="C149" s="13"/>
      <c r="D149" s="14"/>
      <c r="E149" s="11">
        <v>3613</v>
      </c>
      <c r="F149" s="11">
        <v>5171</v>
      </c>
      <c r="G149" s="14" t="s">
        <v>216</v>
      </c>
      <c r="H149" s="15">
        <v>380</v>
      </c>
      <c r="I149" s="16">
        <v>-100</v>
      </c>
      <c r="J149" s="15">
        <f t="shared" si="3"/>
        <v>280</v>
      </c>
    </row>
    <row r="150" spans="1:10" ht="15">
      <c r="A150" s="146"/>
      <c r="B150" s="40" t="s">
        <v>220</v>
      </c>
      <c r="C150" s="13"/>
      <c r="D150" s="14"/>
      <c r="E150" s="11">
        <v>3612</v>
      </c>
      <c r="F150" s="11">
        <v>5171</v>
      </c>
      <c r="G150" s="14" t="s">
        <v>78</v>
      </c>
      <c r="H150" s="15">
        <v>3925</v>
      </c>
      <c r="I150" s="16">
        <v>425</v>
      </c>
      <c r="J150" s="15">
        <f t="shared" si="3"/>
        <v>4350</v>
      </c>
    </row>
    <row r="151" spans="1:10" ht="15">
      <c r="A151" s="144" t="s">
        <v>217</v>
      </c>
      <c r="B151" s="40" t="s">
        <v>247</v>
      </c>
      <c r="C151" s="13"/>
      <c r="D151" s="14"/>
      <c r="E151" s="11">
        <v>3314</v>
      </c>
      <c r="F151" s="11">
        <v>5011</v>
      </c>
      <c r="G151" s="14" t="s">
        <v>218</v>
      </c>
      <c r="H151" s="15">
        <v>387</v>
      </c>
      <c r="I151" s="16">
        <v>-10</v>
      </c>
      <c r="J151" s="15">
        <f t="shared" si="3"/>
        <v>377</v>
      </c>
    </row>
    <row r="152" spans="1:10" ht="15">
      <c r="A152" s="146"/>
      <c r="B152" s="40" t="s">
        <v>219</v>
      </c>
      <c r="C152" s="13"/>
      <c r="D152" s="14"/>
      <c r="E152" s="11">
        <v>3314</v>
      </c>
      <c r="F152" s="11">
        <v>5011</v>
      </c>
      <c r="G152" s="14" t="s">
        <v>80</v>
      </c>
      <c r="H152" s="15">
        <v>1138</v>
      </c>
      <c r="I152" s="16">
        <v>10</v>
      </c>
      <c r="J152" s="15">
        <f t="shared" si="3"/>
        <v>1148</v>
      </c>
    </row>
    <row r="153" spans="1:10" ht="15">
      <c r="A153" s="144" t="s">
        <v>245</v>
      </c>
      <c r="B153" s="40" t="s">
        <v>233</v>
      </c>
      <c r="C153" s="13"/>
      <c r="D153" s="14"/>
      <c r="E153" s="11">
        <v>6171</v>
      </c>
      <c r="F153" s="11">
        <v>5137</v>
      </c>
      <c r="G153" s="14" t="s">
        <v>232</v>
      </c>
      <c r="H153" s="15">
        <v>853.36</v>
      </c>
      <c r="I153" s="16">
        <v>14.5</v>
      </c>
      <c r="J153" s="15">
        <f t="shared" si="3"/>
        <v>867.86</v>
      </c>
    </row>
    <row r="154" spans="1:10" ht="15">
      <c r="A154" s="145"/>
      <c r="B154" s="91" t="s">
        <v>238</v>
      </c>
      <c r="C154" s="92" t="s">
        <v>42</v>
      </c>
      <c r="D154" s="93"/>
      <c r="E154" s="94">
        <v>3632</v>
      </c>
      <c r="F154" s="94">
        <v>5139</v>
      </c>
      <c r="G154" s="93" t="s">
        <v>236</v>
      </c>
      <c r="H154" s="122">
        <v>0</v>
      </c>
      <c r="I154" s="96">
        <v>232.4</v>
      </c>
      <c r="J154" s="122">
        <f t="shared" si="3"/>
        <v>232.4</v>
      </c>
    </row>
    <row r="155" spans="1:10" ht="15">
      <c r="A155" s="145"/>
      <c r="B155" s="40" t="s">
        <v>240</v>
      </c>
      <c r="C155" s="13"/>
      <c r="D155" s="14"/>
      <c r="E155" s="11">
        <v>2212</v>
      </c>
      <c r="F155" s="11">
        <v>5171</v>
      </c>
      <c r="G155" s="14" t="s">
        <v>239</v>
      </c>
      <c r="H155" s="15">
        <v>1200</v>
      </c>
      <c r="I155" s="16">
        <v>-191</v>
      </c>
      <c r="J155" s="15">
        <f t="shared" si="3"/>
        <v>1009</v>
      </c>
    </row>
    <row r="156" spans="1:10" ht="15">
      <c r="A156" s="145"/>
      <c r="B156" s="40" t="s">
        <v>242</v>
      </c>
      <c r="C156" s="13"/>
      <c r="D156" s="14"/>
      <c r="E156" s="11">
        <v>2219</v>
      </c>
      <c r="F156" s="11">
        <v>5171</v>
      </c>
      <c r="G156" s="14" t="s">
        <v>241</v>
      </c>
      <c r="H156" s="15">
        <v>800</v>
      </c>
      <c r="I156" s="16">
        <v>-18</v>
      </c>
      <c r="J156" s="15">
        <f t="shared" si="3"/>
        <v>782</v>
      </c>
    </row>
    <row r="157" spans="1:10" ht="15">
      <c r="A157" s="146"/>
      <c r="B157" s="40" t="s">
        <v>244</v>
      </c>
      <c r="C157" s="13"/>
      <c r="D157" s="14"/>
      <c r="E157" s="11">
        <v>2219</v>
      </c>
      <c r="F157" s="11">
        <v>5171</v>
      </c>
      <c r="G157" s="14" t="s">
        <v>243</v>
      </c>
      <c r="H157" s="15">
        <v>625</v>
      </c>
      <c r="I157" s="16">
        <v>209</v>
      </c>
      <c r="J157" s="15">
        <f t="shared" si="3"/>
        <v>834</v>
      </c>
    </row>
    <row r="158" spans="1:10" ht="15">
      <c r="A158" s="133" t="s">
        <v>283</v>
      </c>
      <c r="B158" s="40" t="s">
        <v>256</v>
      </c>
      <c r="C158" s="13"/>
      <c r="D158" s="14"/>
      <c r="E158" s="20">
        <v>3412</v>
      </c>
      <c r="F158" s="20">
        <v>5171</v>
      </c>
      <c r="G158" s="14" t="s">
        <v>192</v>
      </c>
      <c r="H158" s="22">
        <v>845</v>
      </c>
      <c r="I158" s="18">
        <v>-245</v>
      </c>
      <c r="J158" s="22">
        <f aca="true" t="shared" si="5" ref="J158:J171">H158+I158</f>
        <v>600</v>
      </c>
    </row>
    <row r="159" spans="1:10" ht="15">
      <c r="A159" s="147" t="s">
        <v>284</v>
      </c>
      <c r="B159" s="85" t="s">
        <v>261</v>
      </c>
      <c r="C159" s="86"/>
      <c r="D159" s="123"/>
      <c r="E159" s="80">
        <v>4350</v>
      </c>
      <c r="F159" s="80">
        <v>5331</v>
      </c>
      <c r="G159" s="81" t="s">
        <v>95</v>
      </c>
      <c r="H159" s="15">
        <v>3072</v>
      </c>
      <c r="I159" s="124">
        <v>-352</v>
      </c>
      <c r="J159" s="22">
        <f t="shared" si="5"/>
        <v>2720</v>
      </c>
    </row>
    <row r="160" spans="1:10" ht="15">
      <c r="A160" s="147"/>
      <c r="B160" s="85" t="s">
        <v>262</v>
      </c>
      <c r="C160" s="86"/>
      <c r="D160" s="123"/>
      <c r="E160" s="80">
        <v>4359</v>
      </c>
      <c r="F160" s="80">
        <v>5331</v>
      </c>
      <c r="G160" s="81" t="s">
        <v>96</v>
      </c>
      <c r="H160" s="15">
        <v>105</v>
      </c>
      <c r="I160" s="124">
        <v>-55</v>
      </c>
      <c r="J160" s="22">
        <f t="shared" si="5"/>
        <v>50</v>
      </c>
    </row>
    <row r="161" spans="1:10" ht="15">
      <c r="A161" s="147"/>
      <c r="B161" s="85" t="s">
        <v>263</v>
      </c>
      <c r="C161" s="86"/>
      <c r="D161" s="123"/>
      <c r="E161" s="80">
        <v>4351</v>
      </c>
      <c r="F161" s="80">
        <v>5331</v>
      </c>
      <c r="G161" s="81" t="s">
        <v>94</v>
      </c>
      <c r="H161" s="15">
        <v>899</v>
      </c>
      <c r="I161" s="124">
        <v>-363</v>
      </c>
      <c r="J161" s="22">
        <f t="shared" si="5"/>
        <v>536</v>
      </c>
    </row>
    <row r="162" spans="1:10" ht="15">
      <c r="A162" s="147"/>
      <c r="B162" s="85" t="s">
        <v>265</v>
      </c>
      <c r="C162" s="86"/>
      <c r="D162" s="123"/>
      <c r="E162" s="80">
        <v>4350</v>
      </c>
      <c r="F162" s="80">
        <v>5331</v>
      </c>
      <c r="G162" s="81" t="s">
        <v>93</v>
      </c>
      <c r="H162" s="15">
        <v>5841</v>
      </c>
      <c r="I162" s="21">
        <v>-1031</v>
      </c>
      <c r="J162" s="22">
        <f t="shared" si="5"/>
        <v>4810</v>
      </c>
    </row>
    <row r="163" spans="1:10" ht="15">
      <c r="A163" s="147"/>
      <c r="B163" s="85" t="s">
        <v>275</v>
      </c>
      <c r="C163" s="86"/>
      <c r="D163" s="123"/>
      <c r="E163" s="80">
        <v>4357</v>
      </c>
      <c r="F163" s="80">
        <v>5331</v>
      </c>
      <c r="G163" s="81" t="s">
        <v>97</v>
      </c>
      <c r="H163" s="15">
        <v>1503</v>
      </c>
      <c r="I163" s="124">
        <v>-442</v>
      </c>
      <c r="J163" s="22">
        <f t="shared" si="5"/>
        <v>1061</v>
      </c>
    </row>
    <row r="164" spans="1:10" ht="15">
      <c r="A164" s="147"/>
      <c r="B164" s="85" t="s">
        <v>266</v>
      </c>
      <c r="C164" s="86"/>
      <c r="D164" s="123"/>
      <c r="E164" s="80">
        <v>4359</v>
      </c>
      <c r="F164" s="80">
        <v>5331</v>
      </c>
      <c r="G164" s="81" t="s">
        <v>98</v>
      </c>
      <c r="H164" s="15">
        <v>770</v>
      </c>
      <c r="I164" s="124">
        <v>106</v>
      </c>
      <c r="J164" s="15">
        <f t="shared" si="5"/>
        <v>876</v>
      </c>
    </row>
    <row r="165" spans="1:10" ht="15">
      <c r="A165" s="147"/>
      <c r="B165" s="85" t="s">
        <v>264</v>
      </c>
      <c r="C165" s="86"/>
      <c r="D165" s="123"/>
      <c r="E165" s="80">
        <v>4356</v>
      </c>
      <c r="F165" s="80">
        <v>5331</v>
      </c>
      <c r="G165" s="81" t="s">
        <v>91</v>
      </c>
      <c r="H165" s="15">
        <v>177</v>
      </c>
      <c r="I165" s="124">
        <v>-31</v>
      </c>
      <c r="J165" s="15">
        <f t="shared" si="5"/>
        <v>146</v>
      </c>
    </row>
    <row r="166" spans="1:10" ht="15">
      <c r="A166" s="147" t="s">
        <v>285</v>
      </c>
      <c r="B166" s="85" t="s">
        <v>279</v>
      </c>
      <c r="C166" s="86"/>
      <c r="D166" s="81"/>
      <c r="E166" s="89">
        <v>5311</v>
      </c>
      <c r="F166" s="89">
        <v>5171</v>
      </c>
      <c r="G166" s="81" t="s">
        <v>276</v>
      </c>
      <c r="H166" s="116">
        <v>2290</v>
      </c>
      <c r="I166" s="90">
        <v>220.1</v>
      </c>
      <c r="J166" s="15">
        <f t="shared" si="5"/>
        <v>2510.1</v>
      </c>
    </row>
    <row r="167" spans="1:10" ht="15">
      <c r="A167" s="147"/>
      <c r="B167" s="85" t="s">
        <v>280</v>
      </c>
      <c r="C167" s="86"/>
      <c r="D167" s="81"/>
      <c r="E167" s="89">
        <v>3113</v>
      </c>
      <c r="F167" s="89">
        <v>5137</v>
      </c>
      <c r="G167" s="81" t="s">
        <v>249</v>
      </c>
      <c r="H167" s="116">
        <v>1296</v>
      </c>
      <c r="I167" s="90">
        <v>183</v>
      </c>
      <c r="J167" s="15">
        <f t="shared" si="5"/>
        <v>1479</v>
      </c>
    </row>
    <row r="168" spans="1:10" ht="15">
      <c r="A168" s="133" t="s">
        <v>286</v>
      </c>
      <c r="B168" s="12" t="s">
        <v>281</v>
      </c>
      <c r="C168" s="13"/>
      <c r="D168" s="14"/>
      <c r="E168" s="20">
        <v>6171</v>
      </c>
      <c r="F168" s="20">
        <v>5172</v>
      </c>
      <c r="G168" s="14"/>
      <c r="H168" s="22">
        <v>400</v>
      </c>
      <c r="I168" s="18">
        <v>30</v>
      </c>
      <c r="J168" s="22">
        <f t="shared" si="5"/>
        <v>430</v>
      </c>
    </row>
    <row r="169" spans="1:10" ht="15">
      <c r="A169" s="141" t="s">
        <v>287</v>
      </c>
      <c r="B169" s="12" t="s">
        <v>288</v>
      </c>
      <c r="C169" s="13"/>
      <c r="D169" s="14"/>
      <c r="E169" s="20">
        <v>5311</v>
      </c>
      <c r="F169" s="20">
        <v>5137</v>
      </c>
      <c r="G169" s="14" t="s">
        <v>276</v>
      </c>
      <c r="H169" s="22">
        <v>243</v>
      </c>
      <c r="I169" s="18">
        <v>-130.62</v>
      </c>
      <c r="J169" s="22">
        <f t="shared" si="5"/>
        <v>112.38</v>
      </c>
    </row>
    <row r="170" spans="1:10" ht="15">
      <c r="A170" s="147" t="s">
        <v>296</v>
      </c>
      <c r="B170" s="12" t="s">
        <v>295</v>
      </c>
      <c r="C170" s="13"/>
      <c r="D170" s="14"/>
      <c r="E170" s="20">
        <v>6112</v>
      </c>
      <c r="F170" s="20">
        <v>5901</v>
      </c>
      <c r="G170" s="14" t="s">
        <v>297</v>
      </c>
      <c r="H170" s="22">
        <v>21.5</v>
      </c>
      <c r="I170" s="18">
        <v>-5</v>
      </c>
      <c r="J170" s="22">
        <f t="shared" si="5"/>
        <v>16.5</v>
      </c>
    </row>
    <row r="171" spans="1:10" ht="15">
      <c r="A171" s="147"/>
      <c r="B171" s="91" t="s">
        <v>299</v>
      </c>
      <c r="C171" s="92" t="s">
        <v>42</v>
      </c>
      <c r="D171" s="93"/>
      <c r="E171" s="94">
        <v>3419</v>
      </c>
      <c r="F171" s="94">
        <v>5222</v>
      </c>
      <c r="G171" s="93" t="s">
        <v>294</v>
      </c>
      <c r="H171" s="95">
        <v>0</v>
      </c>
      <c r="I171" s="117">
        <v>5</v>
      </c>
      <c r="J171" s="95">
        <f t="shared" si="5"/>
        <v>5</v>
      </c>
    </row>
    <row r="172" spans="1:10" ht="15">
      <c r="A172" s="30"/>
      <c r="B172" s="47"/>
      <c r="C172" s="78"/>
      <c r="D172" s="78"/>
      <c r="E172" s="154" t="s">
        <v>21</v>
      </c>
      <c r="F172" s="155"/>
      <c r="G172" s="156"/>
      <c r="H172" s="79">
        <f>SUM(H73:H171)</f>
        <v>103672.34999999999</v>
      </c>
      <c r="I172" s="79">
        <f aca="true" t="shared" si="6" ref="I172:J172">SUM(I73:I171)</f>
        <v>-1346.62</v>
      </c>
      <c r="J172" s="79">
        <f t="shared" si="6"/>
        <v>102325.73</v>
      </c>
    </row>
    <row r="173" spans="1:10" ht="12.75" customHeight="1">
      <c r="A173" s="45" t="s">
        <v>22</v>
      </c>
      <c r="B173" s="35"/>
      <c r="C173" s="36"/>
      <c r="D173" s="36"/>
      <c r="E173" s="37"/>
      <c r="F173" s="35"/>
      <c r="G173" s="35"/>
      <c r="H173" s="38"/>
      <c r="I173" s="38"/>
      <c r="J173" s="46"/>
    </row>
    <row r="174" spans="1:15" s="26" customFormat="1" ht="12.75" customHeight="1">
      <c r="A174" s="133" t="s">
        <v>13</v>
      </c>
      <c r="B174" s="40" t="s">
        <v>82</v>
      </c>
      <c r="C174" s="13"/>
      <c r="D174" s="14"/>
      <c r="E174" s="20">
        <v>3113</v>
      </c>
      <c r="F174" s="20">
        <v>6121</v>
      </c>
      <c r="G174" s="14" t="s">
        <v>43</v>
      </c>
      <c r="H174" s="22">
        <v>32.73</v>
      </c>
      <c r="I174" s="18">
        <v>83.15</v>
      </c>
      <c r="J174" s="22">
        <f>H174+I174</f>
        <v>115.88</v>
      </c>
      <c r="K174" s="58"/>
      <c r="L174" s="57"/>
      <c r="M174" s="4"/>
      <c r="N174" s="4"/>
      <c r="O174" s="4"/>
    </row>
    <row r="175" spans="1:15" s="26" customFormat="1" ht="12.75" customHeight="1">
      <c r="A175" s="144" t="s">
        <v>14</v>
      </c>
      <c r="B175" s="40" t="s">
        <v>165</v>
      </c>
      <c r="C175" s="13"/>
      <c r="D175" s="14"/>
      <c r="E175" s="20">
        <v>3631</v>
      </c>
      <c r="F175" s="20">
        <v>6121</v>
      </c>
      <c r="G175" s="14" t="s">
        <v>76</v>
      </c>
      <c r="H175" s="22">
        <v>150</v>
      </c>
      <c r="I175" s="18">
        <v>70</v>
      </c>
      <c r="J175" s="22">
        <f>H175+I175</f>
        <v>220</v>
      </c>
      <c r="K175" s="58"/>
      <c r="L175" s="57"/>
      <c r="M175" s="4"/>
      <c r="N175" s="4"/>
      <c r="O175" s="4"/>
    </row>
    <row r="176" spans="1:10" s="26" customFormat="1" ht="15">
      <c r="A176" s="146"/>
      <c r="B176" s="19" t="s">
        <v>167</v>
      </c>
      <c r="C176" s="20"/>
      <c r="D176" s="20"/>
      <c r="E176" s="20">
        <v>3631</v>
      </c>
      <c r="F176" s="20">
        <v>6121</v>
      </c>
      <c r="G176" s="77" t="s">
        <v>166</v>
      </c>
      <c r="H176" s="43">
        <v>200</v>
      </c>
      <c r="I176" s="44">
        <v>15</v>
      </c>
      <c r="J176" s="22">
        <f>H176+I176</f>
        <v>215</v>
      </c>
    </row>
    <row r="177" spans="1:10" s="26" customFormat="1" ht="15">
      <c r="A177" s="133" t="s">
        <v>15</v>
      </c>
      <c r="B177" s="12" t="s">
        <v>191</v>
      </c>
      <c r="C177" s="13"/>
      <c r="D177" s="11"/>
      <c r="E177" s="11">
        <v>3412</v>
      </c>
      <c r="F177" s="11">
        <v>6121</v>
      </c>
      <c r="G177" s="77" t="s">
        <v>192</v>
      </c>
      <c r="H177" s="17">
        <v>50</v>
      </c>
      <c r="I177" s="41">
        <v>355</v>
      </c>
      <c r="J177" s="22">
        <f>H177+I177</f>
        <v>405</v>
      </c>
    </row>
    <row r="178" spans="1:10" s="26" customFormat="1" ht="15">
      <c r="A178" s="147" t="s">
        <v>35</v>
      </c>
      <c r="B178" s="12" t="s">
        <v>204</v>
      </c>
      <c r="C178" s="13"/>
      <c r="D178" s="11"/>
      <c r="E178" s="11">
        <v>6171</v>
      </c>
      <c r="F178" s="11">
        <v>6121</v>
      </c>
      <c r="G178" s="77"/>
      <c r="H178" s="82">
        <v>1092</v>
      </c>
      <c r="I178" s="83">
        <v>-20</v>
      </c>
      <c r="J178" s="22">
        <f aca="true" t="shared" si="7" ref="J178:J189">H178+I178</f>
        <v>1072</v>
      </c>
    </row>
    <row r="179" spans="1:10" s="26" customFormat="1" ht="15">
      <c r="A179" s="147"/>
      <c r="B179" s="12" t="s">
        <v>205</v>
      </c>
      <c r="C179" s="13"/>
      <c r="D179" s="11"/>
      <c r="E179" s="11">
        <v>6171</v>
      </c>
      <c r="F179" s="11">
        <v>6121</v>
      </c>
      <c r="G179" s="77"/>
      <c r="H179" s="82">
        <v>1072</v>
      </c>
      <c r="I179" s="83">
        <v>-60</v>
      </c>
      <c r="J179" s="22">
        <f t="shared" si="7"/>
        <v>1012</v>
      </c>
    </row>
    <row r="180" spans="1:10" s="26" customFormat="1" ht="15">
      <c r="A180" s="147"/>
      <c r="B180" s="12" t="s">
        <v>206</v>
      </c>
      <c r="C180" s="13"/>
      <c r="D180" s="11"/>
      <c r="E180" s="11">
        <v>6171</v>
      </c>
      <c r="F180" s="11">
        <v>6121</v>
      </c>
      <c r="G180" s="77"/>
      <c r="H180" s="82">
        <v>1012</v>
      </c>
      <c r="I180" s="83">
        <v>-70</v>
      </c>
      <c r="J180" s="22">
        <f t="shared" si="7"/>
        <v>942</v>
      </c>
    </row>
    <row r="181" spans="1:10" s="26" customFormat="1" ht="15">
      <c r="A181" s="147"/>
      <c r="B181" s="12" t="s">
        <v>210</v>
      </c>
      <c r="C181" s="13"/>
      <c r="D181" s="11"/>
      <c r="E181" s="11">
        <v>6171</v>
      </c>
      <c r="F181" s="11">
        <v>6121</v>
      </c>
      <c r="G181" s="77"/>
      <c r="H181" s="82">
        <v>6109</v>
      </c>
      <c r="I181" s="83">
        <v>-600</v>
      </c>
      <c r="J181" s="22">
        <f t="shared" si="7"/>
        <v>5509</v>
      </c>
    </row>
    <row r="182" spans="1:10" s="26" customFormat="1" ht="15">
      <c r="A182" s="147"/>
      <c r="B182" s="12" t="s">
        <v>209</v>
      </c>
      <c r="C182" s="13"/>
      <c r="D182" s="11"/>
      <c r="E182" s="11">
        <v>6171</v>
      </c>
      <c r="F182" s="11">
        <v>6111</v>
      </c>
      <c r="G182" s="14"/>
      <c r="H182" s="82">
        <v>700</v>
      </c>
      <c r="I182" s="83">
        <v>-250</v>
      </c>
      <c r="J182" s="22">
        <f t="shared" si="7"/>
        <v>450</v>
      </c>
    </row>
    <row r="183" spans="1:10" s="26" customFormat="1" ht="15">
      <c r="A183" s="144" t="s">
        <v>36</v>
      </c>
      <c r="B183" s="12" t="s">
        <v>224</v>
      </c>
      <c r="C183" s="13"/>
      <c r="D183" s="11"/>
      <c r="E183" s="11">
        <v>3612</v>
      </c>
      <c r="F183" s="11">
        <v>6121</v>
      </c>
      <c r="G183" s="77" t="s">
        <v>223</v>
      </c>
      <c r="H183" s="82">
        <v>850</v>
      </c>
      <c r="I183" s="83">
        <v>-157.8</v>
      </c>
      <c r="J183" s="22">
        <f t="shared" si="7"/>
        <v>692.2</v>
      </c>
    </row>
    <row r="184" spans="1:10" s="26" customFormat="1" ht="15">
      <c r="A184" s="145"/>
      <c r="B184" s="12" t="s">
        <v>226</v>
      </c>
      <c r="C184" s="13"/>
      <c r="D184" s="11"/>
      <c r="E184" s="11">
        <v>2223</v>
      </c>
      <c r="F184" s="11">
        <v>6121</v>
      </c>
      <c r="G184" s="77" t="s">
        <v>225</v>
      </c>
      <c r="H184" s="82">
        <v>250.5</v>
      </c>
      <c r="I184" s="83">
        <v>26</v>
      </c>
      <c r="J184" s="22">
        <f t="shared" si="7"/>
        <v>276.5</v>
      </c>
    </row>
    <row r="185" spans="1:10" s="26" customFormat="1" ht="15">
      <c r="A185" s="145"/>
      <c r="B185" s="12" t="s">
        <v>228</v>
      </c>
      <c r="C185" s="13"/>
      <c r="D185" s="11"/>
      <c r="E185" s="11">
        <v>3113</v>
      </c>
      <c r="F185" s="11">
        <v>6121</v>
      </c>
      <c r="G185" s="77" t="s">
        <v>227</v>
      </c>
      <c r="H185" s="82">
        <v>550</v>
      </c>
      <c r="I185" s="83">
        <v>36</v>
      </c>
      <c r="J185" s="22">
        <f t="shared" si="7"/>
        <v>586</v>
      </c>
    </row>
    <row r="186" spans="1:10" s="26" customFormat="1" ht="15">
      <c r="A186" s="145"/>
      <c r="B186" s="12" t="s">
        <v>229</v>
      </c>
      <c r="C186" s="13"/>
      <c r="D186" s="11"/>
      <c r="E186" s="11">
        <v>3631</v>
      </c>
      <c r="F186" s="11">
        <v>6121</v>
      </c>
      <c r="G186" s="77" t="s">
        <v>166</v>
      </c>
      <c r="H186" s="82">
        <v>200</v>
      </c>
      <c r="I186" s="83">
        <v>11</v>
      </c>
      <c r="J186" s="22">
        <f t="shared" si="7"/>
        <v>211</v>
      </c>
    </row>
    <row r="187" spans="1:10" s="26" customFormat="1" ht="15">
      <c r="A187" s="145"/>
      <c r="B187" s="12" t="s">
        <v>231</v>
      </c>
      <c r="C187" s="13"/>
      <c r="D187" s="11"/>
      <c r="E187" s="11">
        <v>3392</v>
      </c>
      <c r="F187" s="11">
        <v>6121</v>
      </c>
      <c r="G187" s="77" t="s">
        <v>230</v>
      </c>
      <c r="H187" s="82">
        <v>200</v>
      </c>
      <c r="I187" s="83">
        <v>0.3</v>
      </c>
      <c r="J187" s="22">
        <f t="shared" si="7"/>
        <v>200.3</v>
      </c>
    </row>
    <row r="188" spans="1:10" s="26" customFormat="1" ht="15">
      <c r="A188" s="145"/>
      <c r="B188" s="12" t="s">
        <v>235</v>
      </c>
      <c r="C188" s="13"/>
      <c r="D188" s="11"/>
      <c r="E188" s="11">
        <v>2212</v>
      </c>
      <c r="F188" s="11">
        <v>6121</v>
      </c>
      <c r="G188" s="77" t="s">
        <v>234</v>
      </c>
      <c r="H188" s="82">
        <v>121</v>
      </c>
      <c r="I188" s="83">
        <v>70</v>
      </c>
      <c r="J188" s="22">
        <f t="shared" si="7"/>
        <v>191</v>
      </c>
    </row>
    <row r="189" spans="1:10" s="26" customFormat="1" ht="15">
      <c r="A189" s="146"/>
      <c r="B189" s="12" t="s">
        <v>237</v>
      </c>
      <c r="C189" s="13"/>
      <c r="D189" s="11"/>
      <c r="E189" s="11">
        <v>3632</v>
      </c>
      <c r="F189" s="11">
        <v>6121</v>
      </c>
      <c r="G189" s="77" t="s">
        <v>236</v>
      </c>
      <c r="H189" s="82">
        <v>872</v>
      </c>
      <c r="I189" s="83">
        <v>-232.4</v>
      </c>
      <c r="J189" s="22">
        <f t="shared" si="7"/>
        <v>639.6</v>
      </c>
    </row>
    <row r="190" spans="1:10" s="26" customFormat="1" ht="15">
      <c r="A190" s="147" t="s">
        <v>41</v>
      </c>
      <c r="B190" s="12" t="s">
        <v>250</v>
      </c>
      <c r="C190" s="13"/>
      <c r="D190" s="11"/>
      <c r="E190" s="11">
        <v>3113</v>
      </c>
      <c r="F190" s="11">
        <v>6121</v>
      </c>
      <c r="G190" s="14" t="s">
        <v>249</v>
      </c>
      <c r="H190" s="22">
        <v>6089.4</v>
      </c>
      <c r="I190" s="18">
        <v>186</v>
      </c>
      <c r="J190" s="22">
        <f>H190+I190</f>
        <v>6275.4</v>
      </c>
    </row>
    <row r="191" spans="1:10" s="26" customFormat="1" ht="15">
      <c r="A191" s="147"/>
      <c r="B191" s="12" t="s">
        <v>250</v>
      </c>
      <c r="C191" s="19"/>
      <c r="D191" s="19"/>
      <c r="E191" s="20">
        <v>3113</v>
      </c>
      <c r="F191" s="20">
        <v>6122</v>
      </c>
      <c r="G191" s="14" t="s">
        <v>249</v>
      </c>
      <c r="H191" s="22">
        <v>1399</v>
      </c>
      <c r="I191" s="18">
        <v>25</v>
      </c>
      <c r="J191" s="22">
        <f>H191+I191</f>
        <v>1424</v>
      </c>
    </row>
    <row r="192" spans="1:10" s="26" customFormat="1" ht="15">
      <c r="A192" s="133" t="s">
        <v>90</v>
      </c>
      <c r="B192" s="12" t="s">
        <v>257</v>
      </c>
      <c r="C192" s="13"/>
      <c r="D192" s="11"/>
      <c r="E192" s="11">
        <v>3412</v>
      </c>
      <c r="F192" s="11">
        <v>6121</v>
      </c>
      <c r="G192" s="77" t="s">
        <v>192</v>
      </c>
      <c r="H192" s="82">
        <v>100</v>
      </c>
      <c r="I192" s="83">
        <v>245</v>
      </c>
      <c r="J192" s="22">
        <f aca="true" t="shared" si="8" ref="J192:J198">H192+I192</f>
        <v>345</v>
      </c>
    </row>
    <row r="193" spans="1:10" s="26" customFormat="1" ht="15">
      <c r="A193" s="144" t="s">
        <v>99</v>
      </c>
      <c r="B193" s="12" t="s">
        <v>259</v>
      </c>
      <c r="C193" s="13"/>
      <c r="D193" s="11"/>
      <c r="E193" s="11">
        <v>4350</v>
      </c>
      <c r="F193" s="11">
        <v>6351</v>
      </c>
      <c r="G193" s="77" t="s">
        <v>95</v>
      </c>
      <c r="H193" s="82">
        <v>500</v>
      </c>
      <c r="I193" s="83">
        <v>1000</v>
      </c>
      <c r="J193" s="22">
        <f t="shared" si="8"/>
        <v>1500</v>
      </c>
    </row>
    <row r="194" spans="1:10" s="26" customFormat="1" ht="15">
      <c r="A194" s="146"/>
      <c r="B194" s="12" t="s">
        <v>260</v>
      </c>
      <c r="C194" s="13"/>
      <c r="D194" s="11"/>
      <c r="E194" s="11">
        <v>4350</v>
      </c>
      <c r="F194" s="11">
        <v>6351</v>
      </c>
      <c r="G194" s="77" t="s">
        <v>93</v>
      </c>
      <c r="H194" s="82">
        <v>500</v>
      </c>
      <c r="I194" s="83">
        <v>1100</v>
      </c>
      <c r="J194" s="22">
        <f t="shared" si="8"/>
        <v>1600</v>
      </c>
    </row>
    <row r="195" spans="1:10" s="26" customFormat="1" ht="15">
      <c r="A195" s="147" t="s">
        <v>185</v>
      </c>
      <c r="B195" s="12" t="s">
        <v>277</v>
      </c>
      <c r="C195" s="13"/>
      <c r="D195" s="11"/>
      <c r="E195" s="11">
        <v>5311</v>
      </c>
      <c r="F195" s="11">
        <v>6123</v>
      </c>
      <c r="G195" s="77" t="s">
        <v>276</v>
      </c>
      <c r="H195" s="82">
        <v>650</v>
      </c>
      <c r="I195" s="83">
        <v>-49</v>
      </c>
      <c r="J195" s="22">
        <f t="shared" si="8"/>
        <v>601</v>
      </c>
    </row>
    <row r="196" spans="1:10" s="26" customFormat="1" ht="15">
      <c r="A196" s="147"/>
      <c r="B196" s="12" t="s">
        <v>278</v>
      </c>
      <c r="C196" s="13"/>
      <c r="D196" s="11"/>
      <c r="E196" s="11">
        <v>3612</v>
      </c>
      <c r="F196" s="11">
        <v>6121</v>
      </c>
      <c r="G196" s="77" t="s">
        <v>223</v>
      </c>
      <c r="H196" s="82">
        <v>692.2</v>
      </c>
      <c r="I196" s="83">
        <v>-175.1</v>
      </c>
      <c r="J196" s="22">
        <f t="shared" si="8"/>
        <v>517.1</v>
      </c>
    </row>
    <row r="197" spans="1:10" s="26" customFormat="1" ht="15">
      <c r="A197" s="133" t="s">
        <v>189</v>
      </c>
      <c r="B197" s="12" t="s">
        <v>282</v>
      </c>
      <c r="C197" s="13"/>
      <c r="D197" s="11"/>
      <c r="E197" s="11">
        <v>6171</v>
      </c>
      <c r="F197" s="11">
        <v>6121</v>
      </c>
      <c r="G197" s="77"/>
      <c r="H197" s="82">
        <v>342</v>
      </c>
      <c r="I197" s="83">
        <v>-30</v>
      </c>
      <c r="J197" s="22">
        <f t="shared" si="8"/>
        <v>312</v>
      </c>
    </row>
    <row r="198" spans="1:10" s="26" customFormat="1" ht="15">
      <c r="A198" s="141" t="s">
        <v>190</v>
      </c>
      <c r="B198" s="91" t="s">
        <v>289</v>
      </c>
      <c r="C198" s="92" t="s">
        <v>42</v>
      </c>
      <c r="D198" s="94"/>
      <c r="E198" s="94">
        <v>5311</v>
      </c>
      <c r="F198" s="94">
        <v>6122</v>
      </c>
      <c r="G198" s="93" t="s">
        <v>276</v>
      </c>
      <c r="H198" s="97">
        <v>0</v>
      </c>
      <c r="I198" s="142">
        <v>130.62</v>
      </c>
      <c r="J198" s="95">
        <f t="shared" si="8"/>
        <v>130.62</v>
      </c>
    </row>
    <row r="199" spans="1:10" ht="15">
      <c r="A199" s="32"/>
      <c r="B199" s="31"/>
      <c r="C199" s="32"/>
      <c r="D199" s="32"/>
      <c r="E199" s="162" t="s">
        <v>23</v>
      </c>
      <c r="F199" s="162"/>
      <c r="G199" s="162"/>
      <c r="H199" s="70">
        <f>SUM(H174:H198)</f>
        <v>23733.829999999998</v>
      </c>
      <c r="I199" s="70">
        <f>SUM(I174:I198)</f>
        <v>1708.77</v>
      </c>
      <c r="J199" s="70">
        <f>SUM(J174:J198)</f>
        <v>25442.6</v>
      </c>
    </row>
    <row r="200" spans="1:10" ht="15">
      <c r="A200" s="28" t="s">
        <v>37</v>
      </c>
      <c r="B200" s="31"/>
      <c r="C200" s="32"/>
      <c r="D200" s="32"/>
      <c r="E200" s="64"/>
      <c r="F200" s="64"/>
      <c r="G200" s="64"/>
      <c r="H200" s="67"/>
      <c r="I200" s="68"/>
      <c r="J200" s="67"/>
    </row>
    <row r="201" spans="1:10" ht="15">
      <c r="A201" s="103" t="s">
        <v>13</v>
      </c>
      <c r="B201" s="71"/>
      <c r="C201" s="72"/>
      <c r="D201" s="72"/>
      <c r="E201" s="73"/>
      <c r="F201" s="75"/>
      <c r="G201" s="73"/>
      <c r="H201" s="74">
        <v>0</v>
      </c>
      <c r="I201" s="69">
        <v>0</v>
      </c>
      <c r="J201" s="22">
        <f>H201+I201</f>
        <v>0</v>
      </c>
    </row>
    <row r="202" spans="1:10" ht="15">
      <c r="A202" s="32"/>
      <c r="B202" s="31"/>
      <c r="C202" s="32"/>
      <c r="D202" s="32"/>
      <c r="E202" s="163" t="s">
        <v>38</v>
      </c>
      <c r="F202" s="164"/>
      <c r="G202" s="165"/>
      <c r="H202" s="65"/>
      <c r="I202" s="69">
        <f>SUM(I201:I201)</f>
        <v>0</v>
      </c>
      <c r="J202" s="29"/>
    </row>
    <row r="203" spans="1:10" ht="15">
      <c r="A203" s="32"/>
      <c r="B203" s="31"/>
      <c r="C203" s="32"/>
      <c r="D203" s="32"/>
      <c r="E203" s="48"/>
      <c r="F203" s="48"/>
      <c r="G203" s="49"/>
      <c r="H203" s="65"/>
      <c r="I203" s="66"/>
      <c r="J203" s="29"/>
    </row>
    <row r="204" spans="2:10" ht="15">
      <c r="B204" s="50" t="s">
        <v>33</v>
      </c>
      <c r="C204" s="36"/>
      <c r="D204" s="36"/>
      <c r="E204" s="150" t="s">
        <v>16</v>
      </c>
      <c r="F204" s="151"/>
      <c r="G204" s="151"/>
      <c r="H204" s="152"/>
      <c r="I204" s="44">
        <f>I68</f>
        <v>6296.25</v>
      </c>
      <c r="J204" s="44"/>
    </row>
    <row r="205" spans="2:10" ht="15">
      <c r="B205" s="35"/>
      <c r="C205" s="36"/>
      <c r="D205" s="36"/>
      <c r="E205" s="150" t="s">
        <v>24</v>
      </c>
      <c r="F205" s="151"/>
      <c r="G205" s="151"/>
      <c r="H205" s="152"/>
      <c r="I205" s="44">
        <f>I172+I69</f>
        <v>1004.1400000000003</v>
      </c>
      <c r="J205" s="19"/>
    </row>
    <row r="206" spans="2:10" ht="15">
      <c r="B206" s="35"/>
      <c r="C206" s="36"/>
      <c r="D206" s="36"/>
      <c r="E206" s="150" t="s">
        <v>25</v>
      </c>
      <c r="F206" s="151"/>
      <c r="G206" s="151"/>
      <c r="H206" s="152"/>
      <c r="I206" s="44">
        <f>I199+I70</f>
        <v>5292.110000000001</v>
      </c>
      <c r="J206" s="43"/>
    </row>
    <row r="207" spans="2:10" ht="15">
      <c r="B207" s="35"/>
      <c r="C207" s="36"/>
      <c r="D207" s="36"/>
      <c r="E207" s="150" t="s">
        <v>26</v>
      </c>
      <c r="F207" s="151"/>
      <c r="G207" s="151"/>
      <c r="H207" s="152"/>
      <c r="I207" s="44">
        <f>I205+I206</f>
        <v>6296.250000000001</v>
      </c>
      <c r="J207" s="43"/>
    </row>
    <row r="208" spans="2:10" ht="15">
      <c r="B208" s="35"/>
      <c r="C208" s="36"/>
      <c r="D208" s="36"/>
      <c r="E208" s="159" t="s">
        <v>27</v>
      </c>
      <c r="F208" s="160"/>
      <c r="G208" s="160"/>
      <c r="H208" s="161"/>
      <c r="I208" s="44">
        <f>I204-I207</f>
        <v>0</v>
      </c>
      <c r="J208" s="43"/>
    </row>
    <row r="209" spans="2:10" ht="15">
      <c r="B209" s="35"/>
      <c r="C209" s="36"/>
      <c r="D209" s="36"/>
      <c r="E209" s="159" t="s">
        <v>28</v>
      </c>
      <c r="F209" s="160"/>
      <c r="G209" s="160"/>
      <c r="H209" s="161"/>
      <c r="I209" s="44">
        <f>I202</f>
        <v>0</v>
      </c>
      <c r="J209" s="43"/>
    </row>
    <row r="210" spans="5:10" ht="15">
      <c r="E210" s="58" t="s">
        <v>29</v>
      </c>
      <c r="G210" s="35"/>
      <c r="H210" s="104">
        <v>43796</v>
      </c>
      <c r="J210" s="59">
        <v>43817</v>
      </c>
    </row>
    <row r="211" spans="2:10" ht="15">
      <c r="B211" s="50" t="s">
        <v>34</v>
      </c>
      <c r="C211" s="36"/>
      <c r="D211" s="36"/>
      <c r="E211" s="60" t="s">
        <v>30</v>
      </c>
      <c r="F211" s="51"/>
      <c r="G211" s="52"/>
      <c r="H211" s="61">
        <v>603649.37</v>
      </c>
      <c r="I211" s="44">
        <f>I204</f>
        <v>6296.25</v>
      </c>
      <c r="J211" s="44">
        <f>H211+I211</f>
        <v>609945.62</v>
      </c>
    </row>
    <row r="212" spans="2:10" ht="15">
      <c r="B212" s="35"/>
      <c r="C212" s="36"/>
      <c r="D212" s="36"/>
      <c r="E212" s="53" t="s">
        <v>24</v>
      </c>
      <c r="F212" s="54"/>
      <c r="G212" s="42"/>
      <c r="H212" s="62">
        <v>390782.14</v>
      </c>
      <c r="I212" s="44">
        <f>I172+I69</f>
        <v>1004.1400000000003</v>
      </c>
      <c r="J212" s="43">
        <f>H212+I212</f>
        <v>391786.28</v>
      </c>
    </row>
    <row r="213" spans="2:10" ht="15">
      <c r="B213" s="35"/>
      <c r="C213" s="36"/>
      <c r="D213" s="36"/>
      <c r="E213" s="30" t="s">
        <v>25</v>
      </c>
      <c r="F213" s="35"/>
      <c r="G213" s="55"/>
      <c r="H213" s="62">
        <v>212867.23</v>
      </c>
      <c r="I213" s="44">
        <f>I199+I70</f>
        <v>5292.110000000001</v>
      </c>
      <c r="J213" s="43">
        <f>H213+I213</f>
        <v>218159.34000000003</v>
      </c>
    </row>
    <row r="214" spans="5:10" ht="15">
      <c r="E214" s="56" t="s">
        <v>31</v>
      </c>
      <c r="F214" s="54"/>
      <c r="G214" s="42"/>
      <c r="H214" s="44">
        <f>H212+H213</f>
        <v>603649.37</v>
      </c>
      <c r="I214" s="44">
        <f>SUM(I212:I213)</f>
        <v>6296.250000000001</v>
      </c>
      <c r="J214" s="44">
        <f>SUM(J212:J213)</f>
        <v>609945.6200000001</v>
      </c>
    </row>
    <row r="215" spans="5:10" ht="15">
      <c r="E215" s="30" t="s">
        <v>19</v>
      </c>
      <c r="F215" s="35"/>
      <c r="G215" s="55"/>
      <c r="H215" s="43">
        <f>H211-H214</f>
        <v>0</v>
      </c>
      <c r="I215" s="44">
        <f>I211-I214</f>
        <v>0</v>
      </c>
      <c r="J215" s="43">
        <f>J211-J214</f>
        <v>0</v>
      </c>
    </row>
    <row r="216" spans="2:10" ht="15">
      <c r="B216" s="59" t="s">
        <v>46</v>
      </c>
      <c r="E216" s="56" t="s">
        <v>32</v>
      </c>
      <c r="F216" s="54"/>
      <c r="G216" s="42"/>
      <c r="H216" s="63">
        <v>0</v>
      </c>
      <c r="I216" s="44">
        <f>I209</f>
        <v>0</v>
      </c>
      <c r="J216" s="44">
        <f>H216+I216</f>
        <v>0</v>
      </c>
    </row>
  </sheetData>
  <mergeCells count="51">
    <mergeCell ref="A5:A26"/>
    <mergeCell ref="A30:A31"/>
    <mergeCell ref="E68:G68"/>
    <mergeCell ref="E69:G69"/>
    <mergeCell ref="B2:B3"/>
    <mergeCell ref="E2:E3"/>
    <mergeCell ref="F2:F3"/>
    <mergeCell ref="G2:G3"/>
    <mergeCell ref="A91:A99"/>
    <mergeCell ref="A32:A33"/>
    <mergeCell ref="A34:A35"/>
    <mergeCell ref="A54:A55"/>
    <mergeCell ref="A36:A53"/>
    <mergeCell ref="A66:A67"/>
    <mergeCell ref="E70:G70"/>
    <mergeCell ref="E71:G71"/>
    <mergeCell ref="A73:A74"/>
    <mergeCell ref="A75:A80"/>
    <mergeCell ref="A81:A89"/>
    <mergeCell ref="E172:G172"/>
    <mergeCell ref="A175:A176"/>
    <mergeCell ref="A100:A107"/>
    <mergeCell ref="A108:A127"/>
    <mergeCell ref="A128:A130"/>
    <mergeCell ref="A131:A132"/>
    <mergeCell ref="A133:A135"/>
    <mergeCell ref="A136:A140"/>
    <mergeCell ref="A190:A191"/>
    <mergeCell ref="A193:A194"/>
    <mergeCell ref="A195:A196"/>
    <mergeCell ref="A141:A145"/>
    <mergeCell ref="A146:A150"/>
    <mergeCell ref="A151:A152"/>
    <mergeCell ref="A153:A157"/>
    <mergeCell ref="A170:A171"/>
    <mergeCell ref="E206:H206"/>
    <mergeCell ref="E207:H207"/>
    <mergeCell ref="E208:H208"/>
    <mergeCell ref="E209:H209"/>
    <mergeCell ref="A56:A57"/>
    <mergeCell ref="A58:A59"/>
    <mergeCell ref="A60:A63"/>
    <mergeCell ref="A64:A65"/>
    <mergeCell ref="A159:A165"/>
    <mergeCell ref="A166:A167"/>
    <mergeCell ref="A178:A182"/>
    <mergeCell ref="A183:A189"/>
    <mergeCell ref="E199:G199"/>
    <mergeCell ref="E202:G202"/>
    <mergeCell ref="E204:H204"/>
    <mergeCell ref="E205:H205"/>
  </mergeCells>
  <conditionalFormatting sqref="C68:D70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212">
    <cfRule type="expression" priority="22" dxfId="2" stopIfTrue="1">
      <formula>$J212="Z"</formula>
    </cfRule>
    <cfRule type="expression" priority="23" dxfId="1" stopIfTrue="1">
      <formula>$J212="T"</formula>
    </cfRule>
    <cfRule type="expression" priority="24" dxfId="0" stopIfTrue="1">
      <formula>$J212="Y"</formula>
    </cfRule>
  </conditionalFormatting>
  <conditionalFormatting sqref="H213">
    <cfRule type="expression" priority="19" dxfId="2" stopIfTrue="1">
      <formula>$J213="Z"</formula>
    </cfRule>
    <cfRule type="expression" priority="20" dxfId="1" stopIfTrue="1">
      <formula>$J213="T"</formula>
    </cfRule>
    <cfRule type="expression" priority="21" dxfId="0" stopIfTrue="1">
      <formula>$J213="Y"</formula>
    </cfRule>
  </conditionalFormatting>
  <conditionalFormatting sqref="H285">
    <cfRule type="expression" priority="16" dxfId="2" stopIfTrue="1">
      <formula>$J285="Z"</formula>
    </cfRule>
    <cfRule type="expression" priority="17" dxfId="1" stopIfTrue="1">
      <formula>$J285="T"</formula>
    </cfRule>
    <cfRule type="expression" priority="18" dxfId="0" stopIfTrue="1">
      <formula>$J285="Y"</formula>
    </cfRule>
  </conditionalFormatting>
  <conditionalFormatting sqref="H286">
    <cfRule type="expression" priority="13" dxfId="2" stopIfTrue="1">
      <formula>$J286="Z"</formula>
    </cfRule>
    <cfRule type="expression" priority="14" dxfId="1" stopIfTrue="1">
      <formula>$J286="T"</formula>
    </cfRule>
    <cfRule type="expression" priority="15" dxfId="0" stopIfTrue="1">
      <formula>$J286="Y"</formula>
    </cfRule>
  </conditionalFormatting>
  <conditionalFormatting sqref="H287">
    <cfRule type="expression" priority="10" dxfId="2" stopIfTrue="1">
      <formula>$J287="Z"</formula>
    </cfRule>
    <cfRule type="expression" priority="11" dxfId="1" stopIfTrue="1">
      <formula>$J287="T"</formula>
    </cfRule>
    <cfRule type="expression" priority="12" dxfId="0" stopIfTrue="1">
      <formula>$J287="Y"</formula>
    </cfRule>
  </conditionalFormatting>
  <conditionalFormatting sqref="H211">
    <cfRule type="expression" priority="7" dxfId="2" stopIfTrue="1">
      <formula>$J211="Z"</formula>
    </cfRule>
    <cfRule type="expression" priority="8" dxfId="1" stopIfTrue="1">
      <formula>$J211="T"</formula>
    </cfRule>
    <cfRule type="expression" priority="9" dxfId="0" stopIfTrue="1">
      <formula>$J211="Y"</formula>
    </cfRule>
  </conditionalFormatting>
  <conditionalFormatting sqref="H212">
    <cfRule type="expression" priority="4" dxfId="2" stopIfTrue="1">
      <formula>$J212="Z"</formula>
    </cfRule>
    <cfRule type="expression" priority="5" dxfId="1" stopIfTrue="1">
      <formula>$J212="T"</formula>
    </cfRule>
    <cfRule type="expression" priority="6" dxfId="0" stopIfTrue="1">
      <formula>$J212="Y"</formula>
    </cfRule>
  </conditionalFormatting>
  <conditionalFormatting sqref="H213">
    <cfRule type="expression" priority="1" dxfId="2" stopIfTrue="1">
      <formula>$J213="Z"</formula>
    </cfRule>
    <cfRule type="expression" priority="2" dxfId="1" stopIfTrue="1">
      <formula>$J213="T"</formula>
    </cfRule>
    <cfRule type="expression" priority="3" dxfId="0" stopIfTrue="1">
      <formula>$J213="Y"</formula>
    </cfRule>
  </conditionalFormatting>
  <conditionalFormatting sqref="B1:B2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2019-12-20T09:56:57Z</cp:lastPrinted>
  <dcterms:created xsi:type="dcterms:W3CDTF">2019-02-01T08:27:03Z</dcterms:created>
  <dcterms:modified xsi:type="dcterms:W3CDTF">2020-01-03T11:39:27Z</dcterms:modified>
  <cp:category/>
  <cp:version/>
  <cp:contentType/>
  <cp:contentStatus/>
</cp:coreProperties>
</file>