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RO č. 10 23.9.2020" sheetId="1" r:id="rId1"/>
    <sheet name="RO č. 10 dodatek" sheetId="2" r:id="rId2"/>
    <sheet name="Schváleno RO č. 10 23.9.2020" sheetId="3" r:id="rId3"/>
  </sheets>
  <definedNames>
    <definedName name="_xlnm.Print_Area" localSheetId="1">'RO č. 10 dodatek'!$A$1:$J$50</definedName>
  </definedNames>
  <calcPr calcId="145621"/>
</workbook>
</file>

<file path=xl/sharedStrings.xml><?xml version="1.0" encoding="utf-8"?>
<sst xmlns="http://schemas.openxmlformats.org/spreadsheetml/2006/main" count="581" uniqueCount="153">
  <si>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</si>
  <si>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</si>
  <si>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</si>
  <si>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</si>
  <si>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</si>
  <si>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</si>
  <si>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</si>
  <si>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</si>
  <si>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</si>
  <si>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</si>
  <si>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</si>
  <si>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</si>
  <si>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</si>
  <si>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</si>
  <si>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</si>
  <si>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</si>
  <si>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</si>
  <si>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P= příjmy   V= výdaje   NZ= nově zařazeno do R2020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</si>
  <si>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</si>
  <si>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</si>
  <si>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</si>
  <si>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</si>
  <si>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</si>
  <si>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</si>
  <si>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</si>
  <si>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Rekapitulace Rozpočtového opatření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</si>
  <si>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</si>
  <si>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</si>
  <si>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</si>
  <si>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</si>
  <si>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</si>
  <si>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</si>
  <si>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Rekapitulace celkového rozpočtu města na rok 2020 včetně RO</t>
  </si>
  <si>
    <t>Příjmy</t>
  </si>
  <si>
    <t>Celk. výdaje (BV + I)</t>
  </si>
  <si>
    <t>Finance</t>
  </si>
  <si>
    <t xml:space="preserve">Rozpočtové opatření č. 10/2020 - změna schváleného rozpočtu roku 2020 - září  (údaje v tis. Kč) </t>
  </si>
  <si>
    <t>Příloha k us. č. RMO/xx/xx/20</t>
  </si>
  <si>
    <t>č. 10</t>
  </si>
  <si>
    <t>Otrokovice 23.9.2020</t>
  </si>
  <si>
    <t>NZ</t>
  </si>
  <si>
    <t>0450</t>
  </si>
  <si>
    <t>0452</t>
  </si>
  <si>
    <t>0480</t>
  </si>
  <si>
    <t>0481</t>
  </si>
  <si>
    <t>0482</t>
  </si>
  <si>
    <t>Příjem neinv. dotace z MZ na fin. ohodnocení zdrav. pracovníků v souv. s COVID-19</t>
  </si>
  <si>
    <t>Transfer neinv. dot. z MZ na fin. ohodnocení zdrav. pracovníků v souv. s COVID-19</t>
  </si>
  <si>
    <t>0608</t>
  </si>
  <si>
    <t>8250</t>
  </si>
  <si>
    <t>Městské koupaliště - revitalizace (FROM SÚ 236/AÚ 0501)</t>
  </si>
  <si>
    <t>MK úprava bazénku a skluzavky - přesun do FROM dle us. RMO/2/14/20</t>
  </si>
  <si>
    <t>0358</t>
  </si>
  <si>
    <t>0351</t>
  </si>
  <si>
    <t>0357</t>
  </si>
  <si>
    <t>0359</t>
  </si>
  <si>
    <t>Příjem nein. dotace od ZK - Obědy do škol ve Zl. kraji IV. (SR) pro ZŠ Mánesova</t>
  </si>
  <si>
    <t>Příjem nein. dotace od ZK - Obědy do škol ve Zl. kraji IV. (EU) pro ZŠ Mánesova</t>
  </si>
  <si>
    <t>Transfer neinv. dotace od ZK - Obědy do škol ve Zl. kraji IV. (SR) pro ZŠ Mánesova</t>
  </si>
  <si>
    <t>Transfer neinv. dotace od ZK - Obědy do škol ve Zl. kraji IV. (EU) pro ZŠ Mánesova</t>
  </si>
  <si>
    <t>Příjem nein. dotace od ZK - Obědy do škol ve Zl. kraji IV. (SR) pro MŠO</t>
  </si>
  <si>
    <t>Příjem nein. dotace od ZK - Obědy do škol ve Zl. kraji IV. (EU)  pro MŠO</t>
  </si>
  <si>
    <t>Transfer neinv. dotace od ZK - Obědy do škol ve Zl. kraji IV. (EU) pro MŠO</t>
  </si>
  <si>
    <t>Transfer neinv. dotace od ZK - Obědy do škol ve Zl. kraji IV. (SR) pro MŠO</t>
  </si>
  <si>
    <t>Příjem nein. dotace od ZK - Obědy do škol ve Zl. kraji IV. (SR) pro ZŠ T.G.M.</t>
  </si>
  <si>
    <t>Příjem nein. dotace od ZK - Obědy do škol ve Zl. kraji IV. (EU) pro ZŠ T.G.M.</t>
  </si>
  <si>
    <t>Transfer neinv. dotace od ZK - Obědy do škol ve Zl. kraji IV. (SR) pro ZŠ T.G.M.</t>
  </si>
  <si>
    <t>Transfer neinv. dotace od ZK - Obědy do škol ve Zl. kraji IV. (EU) pro ZŠ T.G.M.</t>
  </si>
  <si>
    <t>Příjem nein. dotace od ZK - Obědy do škol ve Zl. kraji IV. (SR) pro ZŠ Trávníky</t>
  </si>
  <si>
    <t>Příjem nein. dotace od ZK - Obědy do škol ve Zl. kraji IV. (EU) pro ZŠ Trávníky</t>
  </si>
  <si>
    <t>Transfer neinv. dotace od ZK - Obědy do škol ve Zl. kraji IV. (SR) pro ZŠ Trávníky</t>
  </si>
  <si>
    <t>Transfer neinv. dotace od ZK - Obědy do škol ve Zl. kraji IV. (EU) pro ZŠ Trávníky</t>
  </si>
  <si>
    <t>PROV přesun na 6171/6122</t>
  </si>
  <si>
    <t>PROV posílení 6171/6122</t>
  </si>
  <si>
    <t>0403</t>
  </si>
  <si>
    <t>Neinv. dotace od ZK Podpora vybavení dílen v ZŠ - P</t>
  </si>
  <si>
    <t>Transfer neinv. dotace od ZK  Podpora vybavení dílen v ZŠ - V</t>
  </si>
  <si>
    <t>00150</t>
  </si>
  <si>
    <t>0325</t>
  </si>
  <si>
    <t>0624</t>
  </si>
  <si>
    <t>TEHOS ROŠ DHDM přesun na SAB</t>
  </si>
  <si>
    <t>SOC KPSS DHDM - zavedení nové pol. na nákup ntb</t>
  </si>
  <si>
    <t>8258</t>
  </si>
  <si>
    <t>ORM Rezerva na snížení daňových příjmů - přesun na inv. dot. pro TJ Jiskra Otrokovice</t>
  </si>
  <si>
    <t>0730</t>
  </si>
  <si>
    <t>4.</t>
  </si>
  <si>
    <t>9306</t>
  </si>
  <si>
    <t>9322</t>
  </si>
  <si>
    <t>ORM Obnova centr. vstup. části Městs. hřbitova - zvýšení</t>
  </si>
  <si>
    <t>ORM Rozšíření hřbitova - zvýšení kapacity, přesun na obnovu vst. části hřbitova</t>
  </si>
  <si>
    <t>9342</t>
  </si>
  <si>
    <t>9340</t>
  </si>
  <si>
    <t>2286</t>
  </si>
  <si>
    <t>ORM ZŠ T.G.M. el. rozvody - přesun na ZŠ Trávníky a DDM Sluníčko</t>
  </si>
  <si>
    <t>0128</t>
  </si>
  <si>
    <t>2299</t>
  </si>
  <si>
    <t>2274</t>
  </si>
  <si>
    <t>5.</t>
  </si>
  <si>
    <t>ORM ZŠ Trávníky oprava el. a kanal. rozvodů</t>
  </si>
  <si>
    <t>ORM Projekty nejbližších let - přesun na org. 2299 s 2274</t>
  </si>
  <si>
    <t>ORM Dostavba vnitrobloku ul. Hložkova - zvýšení</t>
  </si>
  <si>
    <t>ORM Rekonstrukce ul. Spojovací - zvýšení</t>
  </si>
  <si>
    <t>9339</t>
  </si>
  <si>
    <t>2302</t>
  </si>
  <si>
    <t>6.</t>
  </si>
  <si>
    <t>ORM ZŠ Mánesova výměna oken</t>
  </si>
  <si>
    <t>ORM ZŠ Mánesova víceúčelové hřiště - zavedení nové org.</t>
  </si>
  <si>
    <t>ORM Rekonstrukce chod. Kvítkovice a Letiště - přesun na opravu chod.na Baťově org. 2290</t>
  </si>
  <si>
    <t>2289</t>
  </si>
  <si>
    <t>2290</t>
  </si>
  <si>
    <t>ORM Oprava chodníků na Baťově - zvýšení</t>
  </si>
  <si>
    <t>TEHOS SH DHDM - přesun na SAB napol. 6122 pořízení sekačky na trávu</t>
  </si>
  <si>
    <t>0604</t>
  </si>
  <si>
    <t>TEHOS SAB zavedení nové pol. na pořízení sekačky na trávu</t>
  </si>
  <si>
    <t>0445</t>
  </si>
  <si>
    <t>SOC SPOD věcné dary - přesun na pol. 5137 (ntb)</t>
  </si>
  <si>
    <t>SOC SPOD školení - přesun na pol. 5137 (ntb)</t>
  </si>
  <si>
    <t>SOC SPOD materiál j.n. - přesun na pol. 5137 (ntb)</t>
  </si>
  <si>
    <t>SOC KPSS nákup ost. služeb - přesun na pol. 5137 (ntb)</t>
  </si>
  <si>
    <t>SOC KPSS nákup mat. j.n. - přesun na pol. 5137 (ntb)</t>
  </si>
  <si>
    <t>SOC SPOD DHDM nákup ntb</t>
  </si>
  <si>
    <t>0485</t>
  </si>
  <si>
    <t>0484</t>
  </si>
  <si>
    <t>SOC POPOS nájemné - setkání svépomocných skupin</t>
  </si>
  <si>
    <t>SOC POPOS přesun na org. 0485/5164 a na org. 0484</t>
  </si>
  <si>
    <t>SOC HF zvýšení fin. prost. dle akt. potřeb</t>
  </si>
  <si>
    <t>ORM DDM Sluníčko oprava kanal. stupaček</t>
  </si>
  <si>
    <t>ORM Navýšení inv. dot. pro TJ Jiskra Otr. IČ 18152805 dle us. ZMO/3/13/20</t>
  </si>
  <si>
    <t>TEHOS SAB DHDM zvýšení (kartáč na umělý povrch)</t>
  </si>
  <si>
    <t>Rozpočtové opatření č. 10/2020 - změna schváleného rozpočtu roku 2020 - září  (údaje v tis. Kč) DODATEK</t>
  </si>
  <si>
    <t>9232</t>
  </si>
  <si>
    <t>0528</t>
  </si>
  <si>
    <t>0656</t>
  </si>
  <si>
    <t>8219</t>
  </si>
  <si>
    <t>0483</t>
  </si>
  <si>
    <t>0470</t>
  </si>
  <si>
    <t>Příjem pojistné náhrady za poškozené dveře OA MP - P</t>
  </si>
  <si>
    <t>MP zvýšení fin. prostředků na opravy - V</t>
  </si>
  <si>
    <t>MAP II příjem neinv. dotace z MŠMT - droj EU  - P</t>
  </si>
  <si>
    <t>Výstavba chodníků na ul. Zahradní - příjem PO - P</t>
  </si>
  <si>
    <t>Rezerva na snížení daň. příjmů - V</t>
  </si>
  <si>
    <t>MAP II příjem neinv. dotace z MŠMT - droj  SR - P</t>
  </si>
  <si>
    <t>MAP II sníž. fin. prostředků na soc. pojištění - V</t>
  </si>
  <si>
    <t>0789</t>
  </si>
  <si>
    <t xml:space="preserve">FILMFEST poskytnutí dotace - přesun na pol. 5169 </t>
  </si>
  <si>
    <t>FILMFEST - nákup služeb</t>
  </si>
  <si>
    <t>Příjem nein.dot. z MPSV pro SENIOR jako kompenzaci vícenákl. a výpadku zdrojů</t>
  </si>
  <si>
    <t>Transfer nein.dot. z MPSV pro SENIOR jako kompenzaci vícenákl. a výpadku zdrojů</t>
  </si>
  <si>
    <t>7.</t>
  </si>
  <si>
    <t>Příjem nein.dot. z MPSV pro SENIOR jako kompenzace vícenákl. a výpadku zdrojů</t>
  </si>
  <si>
    <t>Transfer nein.dot. z MPSV pro SENIOR jako kompenzace vícenákl. a výpadku zdrojů</t>
  </si>
  <si>
    <t>ORM Navýšení inv. dot. pro TJ Jiskra Otr., IČ 18152805, dle us. ZMO/3/13/20</t>
  </si>
  <si>
    <t>Příloha k us. č. RMO/28/15/20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</si>
</sst>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" fontId="1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1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1" fillId="3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3" borderId="6" xfId="0" applyFont="1" applyFill="1" applyBorder="1"/>
    <xf numFmtId="0" fontId="1" fillId="0" borderId="6" xfId="0" applyFont="1" applyFill="1" applyBorder="1"/>
    <xf numFmtId="49" fontId="1" fillId="0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4" fontId="3" fillId="4" borderId="8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4" fontId="3" fillId="4" borderId="8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0" borderId="9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3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3" fillId="0" borderId="8" xfId="0" applyNumberFormat="1" applyFont="1" applyFill="1" applyBorder="1"/>
    <xf numFmtId="0" fontId="3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3" fillId="0" borderId="0" xfId="0" applyNumberFormat="1" applyFont="1" applyFill="1" applyBorder="1"/>
    <xf numFmtId="4" fontId="1" fillId="0" borderId="10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49" fontId="3" fillId="4" borderId="0" xfId="0" applyNumberFormat="1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/>
    </xf>
    <xf numFmtId="0" fontId="3" fillId="0" borderId="0" xfId="0" applyFont="1" applyBorder="1"/>
    <xf numFmtId="4" fontId="3" fillId="0" borderId="5" xfId="0" applyNumberFormat="1" applyFont="1" applyBorder="1"/>
    <xf numFmtId="4" fontId="1" fillId="0" borderId="5" xfId="0" applyNumberFormat="1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3" xfId="0" applyFont="1" applyBorder="1"/>
    <xf numFmtId="0" fontId="1" fillId="0" borderId="9" xfId="0" applyFont="1" applyBorder="1"/>
    <xf numFmtId="0" fontId="1" fillId="0" borderId="12" xfId="0" applyFont="1" applyBorder="1"/>
    <xf numFmtId="4" fontId="3" fillId="5" borderId="6" xfId="20" applyNumberFormat="1" applyFont="1" applyFill="1" applyBorder="1" applyAlignment="1" applyProtection="1">
      <alignment/>
      <protection/>
    </xf>
    <xf numFmtId="0" fontId="1" fillId="0" borderId="13" xfId="0" applyFont="1" applyBorder="1"/>
    <xf numFmtId="0" fontId="1" fillId="0" borderId="4" xfId="0" applyFont="1" applyBorder="1"/>
    <xf numFmtId="0" fontId="1" fillId="0" borderId="6" xfId="0" applyFont="1" applyBorder="1"/>
    <xf numFmtId="4" fontId="1" fillId="5" borderId="6" xfId="20" applyNumberFormat="1" applyFont="1" applyFill="1" applyBorder="1" applyAlignment="1" applyProtection="1">
      <alignment/>
      <protection/>
    </xf>
    <xf numFmtId="0" fontId="1" fillId="0" borderId="10" xfId="0" applyFont="1" applyBorder="1"/>
    <xf numFmtId="0" fontId="3" fillId="0" borderId="13" xfId="0" applyFont="1" applyBorder="1"/>
    <xf numFmtId="4" fontId="3" fillId="0" borderId="4" xfId="0" applyNumberFormat="1" applyFont="1" applyBorder="1"/>
    <xf numFmtId="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5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 topLeftCell="A1">
      <selection activeCell="A1" sqref="A1:XFD1048576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74" customWidth="1"/>
    <col min="4" max="4" width="10.00390625" style="74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36</v>
      </c>
      <c r="B1" s="2"/>
      <c r="C1" s="3"/>
      <c r="D1" s="3"/>
      <c r="I1" s="2"/>
      <c r="J1" s="5" t="s">
        <v>37</v>
      </c>
    </row>
    <row r="2" spans="1:12" s="2" customFormat="1" ht="15">
      <c r="A2" s="7" t="s">
        <v>0</v>
      </c>
      <c r="B2" s="112" t="s">
        <v>1</v>
      </c>
      <c r="C2" s="7"/>
      <c r="D2" s="7" t="s">
        <v>2</v>
      </c>
      <c r="E2" s="112" t="s">
        <v>3</v>
      </c>
      <c r="F2" s="112" t="s">
        <v>4</v>
      </c>
      <c r="G2" s="112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13"/>
      <c r="C3" s="8"/>
      <c r="D3" s="8" t="s">
        <v>10</v>
      </c>
      <c r="E3" s="113"/>
      <c r="F3" s="113"/>
      <c r="G3" s="113"/>
      <c r="H3" s="8" t="s">
        <v>11</v>
      </c>
      <c r="I3" s="8" t="s">
        <v>38</v>
      </c>
      <c r="J3" s="8" t="s">
        <v>11</v>
      </c>
      <c r="L3" s="5"/>
    </row>
    <row r="4" spans="1:10" ht="12.75" customHeight="1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14" t="s">
        <v>13</v>
      </c>
      <c r="B5" s="17" t="s">
        <v>46</v>
      </c>
      <c r="C5" s="18" t="s">
        <v>40</v>
      </c>
      <c r="D5" s="19"/>
      <c r="E5" s="19"/>
      <c r="F5" s="19">
        <v>4116</v>
      </c>
      <c r="G5" s="28" t="s">
        <v>41</v>
      </c>
      <c r="H5" s="20">
        <v>0</v>
      </c>
      <c r="I5" s="29">
        <v>210.85</v>
      </c>
      <c r="J5" s="22">
        <f aca="true" t="shared" si="0" ref="J5:J31">H5+I5</f>
        <v>210.85</v>
      </c>
    </row>
    <row r="6" spans="1:10" ht="12.75" customHeight="1">
      <c r="A6" s="115"/>
      <c r="B6" s="17" t="s">
        <v>47</v>
      </c>
      <c r="C6" s="18" t="s">
        <v>40</v>
      </c>
      <c r="D6" s="19"/>
      <c r="E6" s="19">
        <v>4350</v>
      </c>
      <c r="F6" s="19">
        <v>5336</v>
      </c>
      <c r="G6" s="28" t="s">
        <v>41</v>
      </c>
      <c r="H6" s="20">
        <v>0</v>
      </c>
      <c r="I6" s="21">
        <v>210.85</v>
      </c>
      <c r="J6" s="22">
        <f t="shared" si="0"/>
        <v>210.85</v>
      </c>
    </row>
    <row r="7" spans="1:10" ht="12.75" customHeight="1">
      <c r="A7" s="115"/>
      <c r="B7" s="17" t="s">
        <v>46</v>
      </c>
      <c r="C7" s="18" t="s">
        <v>40</v>
      </c>
      <c r="D7" s="19"/>
      <c r="E7" s="19"/>
      <c r="F7" s="19">
        <v>4116</v>
      </c>
      <c r="G7" s="28" t="s">
        <v>42</v>
      </c>
      <c r="H7" s="20">
        <v>0</v>
      </c>
      <c r="I7" s="21">
        <v>13.14</v>
      </c>
      <c r="J7" s="22">
        <f t="shared" si="0"/>
        <v>13.14</v>
      </c>
    </row>
    <row r="8" spans="1:10" ht="12.75" customHeight="1">
      <c r="A8" s="115"/>
      <c r="B8" s="17" t="s">
        <v>47</v>
      </c>
      <c r="C8" s="18" t="s">
        <v>40</v>
      </c>
      <c r="D8" s="19"/>
      <c r="E8" s="19">
        <v>4359</v>
      </c>
      <c r="F8" s="19">
        <v>5336</v>
      </c>
      <c r="G8" s="28" t="s">
        <v>42</v>
      </c>
      <c r="H8" s="20">
        <v>0</v>
      </c>
      <c r="I8" s="21">
        <v>13.14</v>
      </c>
      <c r="J8" s="22">
        <f t="shared" si="0"/>
        <v>13.14</v>
      </c>
    </row>
    <row r="9" spans="1:12" ht="12.75" customHeight="1">
      <c r="A9" s="115"/>
      <c r="B9" s="17" t="s">
        <v>46</v>
      </c>
      <c r="C9" s="18" t="s">
        <v>40</v>
      </c>
      <c r="D9" s="19"/>
      <c r="E9" s="19"/>
      <c r="F9" s="19">
        <v>4116</v>
      </c>
      <c r="G9" s="28" t="s">
        <v>43</v>
      </c>
      <c r="H9" s="20">
        <v>0</v>
      </c>
      <c r="I9" s="21">
        <v>221.81</v>
      </c>
      <c r="J9" s="22">
        <f t="shared" si="0"/>
        <v>221.81</v>
      </c>
      <c r="L9" s="24"/>
    </row>
    <row r="10" spans="1:12" ht="12.75" customHeight="1">
      <c r="A10" s="115"/>
      <c r="B10" s="17" t="s">
        <v>47</v>
      </c>
      <c r="C10" s="18" t="s">
        <v>40</v>
      </c>
      <c r="D10" s="19"/>
      <c r="E10" s="19">
        <v>4350</v>
      </c>
      <c r="F10" s="19">
        <v>5336</v>
      </c>
      <c r="G10" s="28" t="s">
        <v>43</v>
      </c>
      <c r="H10" s="20">
        <v>0</v>
      </c>
      <c r="I10" s="21">
        <v>221.81</v>
      </c>
      <c r="J10" s="22">
        <f t="shared" si="0"/>
        <v>221.81</v>
      </c>
      <c r="L10" s="24"/>
    </row>
    <row r="11" spans="1:12" ht="12.75" customHeight="1">
      <c r="A11" s="115"/>
      <c r="B11" s="17" t="s">
        <v>46</v>
      </c>
      <c r="C11" s="18" t="s">
        <v>40</v>
      </c>
      <c r="D11" s="19"/>
      <c r="E11" s="19"/>
      <c r="F11" s="19">
        <v>4116</v>
      </c>
      <c r="G11" s="28" t="s">
        <v>44</v>
      </c>
      <c r="H11" s="20">
        <v>0</v>
      </c>
      <c r="I11" s="21">
        <v>114.04</v>
      </c>
      <c r="J11" s="22">
        <f t="shared" si="0"/>
        <v>114.04</v>
      </c>
      <c r="L11" s="24"/>
    </row>
    <row r="12" spans="1:12" ht="12.75" customHeight="1">
      <c r="A12" s="115"/>
      <c r="B12" s="17" t="s">
        <v>47</v>
      </c>
      <c r="C12" s="18" t="s">
        <v>40</v>
      </c>
      <c r="D12" s="19"/>
      <c r="E12" s="19">
        <v>4357</v>
      </c>
      <c r="F12" s="19">
        <v>5336</v>
      </c>
      <c r="G12" s="28" t="s">
        <v>44</v>
      </c>
      <c r="H12" s="20">
        <v>0</v>
      </c>
      <c r="I12" s="21">
        <v>114.04</v>
      </c>
      <c r="J12" s="22">
        <f t="shared" si="0"/>
        <v>114.04</v>
      </c>
      <c r="L12" s="24"/>
    </row>
    <row r="13" spans="1:12" ht="12.75" customHeight="1">
      <c r="A13" s="115"/>
      <c r="B13" s="17" t="s">
        <v>46</v>
      </c>
      <c r="C13" s="18" t="s">
        <v>40</v>
      </c>
      <c r="D13" s="19"/>
      <c r="E13" s="19"/>
      <c r="F13" s="19">
        <v>4116</v>
      </c>
      <c r="G13" s="28" t="s">
        <v>45</v>
      </c>
      <c r="H13" s="20">
        <v>0</v>
      </c>
      <c r="I13" s="21">
        <v>6.43</v>
      </c>
      <c r="J13" s="22">
        <f t="shared" si="0"/>
        <v>6.43</v>
      </c>
      <c r="L13" s="24"/>
    </row>
    <row r="14" spans="1:10" ht="12.75" customHeight="1">
      <c r="A14" s="116"/>
      <c r="B14" s="17" t="s">
        <v>47</v>
      </c>
      <c r="C14" s="18" t="s">
        <v>40</v>
      </c>
      <c r="D14" s="19"/>
      <c r="E14" s="19">
        <v>4359</v>
      </c>
      <c r="F14" s="19">
        <v>5336</v>
      </c>
      <c r="G14" s="28" t="s">
        <v>45</v>
      </c>
      <c r="H14" s="20">
        <v>0</v>
      </c>
      <c r="I14" s="21">
        <v>6.43</v>
      </c>
      <c r="J14" s="22">
        <f t="shared" si="0"/>
        <v>6.43</v>
      </c>
    </row>
    <row r="15" spans="1:10" ht="12.75" customHeight="1">
      <c r="A15" s="114" t="s">
        <v>14</v>
      </c>
      <c r="B15" s="25" t="s">
        <v>56</v>
      </c>
      <c r="C15" s="18" t="s">
        <v>40</v>
      </c>
      <c r="D15" s="19">
        <v>120113014</v>
      </c>
      <c r="E15" s="19"/>
      <c r="F15" s="19">
        <v>4122</v>
      </c>
      <c r="G15" s="28" t="s">
        <v>52</v>
      </c>
      <c r="H15" s="20">
        <v>0</v>
      </c>
      <c r="I15" s="29">
        <v>5.93</v>
      </c>
      <c r="J15" s="22">
        <f t="shared" si="0"/>
        <v>5.93</v>
      </c>
    </row>
    <row r="16" spans="1:10" ht="12.75" customHeight="1">
      <c r="A16" s="115"/>
      <c r="B16" s="25" t="s">
        <v>57</v>
      </c>
      <c r="C16" s="18" t="s">
        <v>40</v>
      </c>
      <c r="D16" s="19">
        <v>120513014</v>
      </c>
      <c r="E16" s="19"/>
      <c r="F16" s="19">
        <v>4122</v>
      </c>
      <c r="G16" s="28" t="s">
        <v>52</v>
      </c>
      <c r="H16" s="20">
        <v>0</v>
      </c>
      <c r="I16" s="29">
        <v>33.59</v>
      </c>
      <c r="J16" s="22">
        <f t="shared" si="0"/>
        <v>33.59</v>
      </c>
    </row>
    <row r="17" spans="1:10" s="4" customFormat="1" ht="12.75" customHeight="1">
      <c r="A17" s="115"/>
      <c r="B17" s="25" t="s">
        <v>58</v>
      </c>
      <c r="C17" s="18" t="s">
        <v>40</v>
      </c>
      <c r="D17" s="19">
        <v>120113014</v>
      </c>
      <c r="E17" s="19">
        <v>3113</v>
      </c>
      <c r="F17" s="19">
        <v>5336</v>
      </c>
      <c r="G17" s="28" t="s">
        <v>52</v>
      </c>
      <c r="H17" s="20">
        <v>0</v>
      </c>
      <c r="I17" s="29">
        <v>5.93</v>
      </c>
      <c r="J17" s="22">
        <f t="shared" si="0"/>
        <v>5.93</v>
      </c>
    </row>
    <row r="18" spans="1:10" s="4" customFormat="1" ht="12.75" customHeight="1">
      <c r="A18" s="115"/>
      <c r="B18" s="25" t="s">
        <v>59</v>
      </c>
      <c r="C18" s="18" t="s">
        <v>40</v>
      </c>
      <c r="D18" s="19">
        <v>120513014</v>
      </c>
      <c r="E18" s="19">
        <v>3113</v>
      </c>
      <c r="F18" s="19">
        <v>5336</v>
      </c>
      <c r="G18" s="28" t="s">
        <v>52</v>
      </c>
      <c r="H18" s="20">
        <v>0</v>
      </c>
      <c r="I18" s="29">
        <v>33.59</v>
      </c>
      <c r="J18" s="22">
        <f t="shared" si="0"/>
        <v>33.59</v>
      </c>
    </row>
    <row r="19" spans="1:10" s="4" customFormat="1" ht="12.75" customHeight="1">
      <c r="A19" s="115"/>
      <c r="B19" s="25" t="s">
        <v>60</v>
      </c>
      <c r="C19" s="18" t="s">
        <v>40</v>
      </c>
      <c r="D19" s="19">
        <v>120113014</v>
      </c>
      <c r="E19" s="19"/>
      <c r="F19" s="19">
        <v>4122</v>
      </c>
      <c r="G19" s="28" t="s">
        <v>53</v>
      </c>
      <c r="H19" s="20">
        <v>0</v>
      </c>
      <c r="I19" s="29">
        <v>16.89</v>
      </c>
      <c r="J19" s="22">
        <f t="shared" si="0"/>
        <v>16.89</v>
      </c>
    </row>
    <row r="20" spans="1:10" s="4" customFormat="1" ht="12.75" customHeight="1">
      <c r="A20" s="115"/>
      <c r="B20" s="25" t="s">
        <v>61</v>
      </c>
      <c r="C20" s="18" t="s">
        <v>40</v>
      </c>
      <c r="D20" s="19">
        <v>120513014</v>
      </c>
      <c r="E20" s="19"/>
      <c r="F20" s="19">
        <v>4122</v>
      </c>
      <c r="G20" s="28" t="s">
        <v>53</v>
      </c>
      <c r="H20" s="20">
        <v>0</v>
      </c>
      <c r="I20" s="29">
        <v>95.69</v>
      </c>
      <c r="J20" s="22">
        <f t="shared" si="0"/>
        <v>95.69</v>
      </c>
    </row>
    <row r="21" spans="1:10" s="4" customFormat="1" ht="12.75" customHeight="1">
      <c r="A21" s="115"/>
      <c r="B21" s="25" t="s">
        <v>63</v>
      </c>
      <c r="C21" s="18" t="s">
        <v>40</v>
      </c>
      <c r="D21" s="19">
        <v>120113014</v>
      </c>
      <c r="E21" s="19">
        <v>3111</v>
      </c>
      <c r="F21" s="19">
        <v>5336</v>
      </c>
      <c r="G21" s="28" t="s">
        <v>53</v>
      </c>
      <c r="H21" s="20">
        <v>0</v>
      </c>
      <c r="I21" s="29">
        <v>16.89</v>
      </c>
      <c r="J21" s="22">
        <f t="shared" si="0"/>
        <v>16.89</v>
      </c>
    </row>
    <row r="22" spans="1:10" s="4" customFormat="1" ht="12.75" customHeight="1">
      <c r="A22" s="115"/>
      <c r="B22" s="25" t="s">
        <v>62</v>
      </c>
      <c r="C22" s="18" t="s">
        <v>40</v>
      </c>
      <c r="D22" s="19">
        <v>120513014</v>
      </c>
      <c r="E22" s="19">
        <v>3111</v>
      </c>
      <c r="F22" s="19">
        <v>5336</v>
      </c>
      <c r="G22" s="28" t="s">
        <v>53</v>
      </c>
      <c r="H22" s="20">
        <v>0</v>
      </c>
      <c r="I22" s="29">
        <v>95.69</v>
      </c>
      <c r="J22" s="22">
        <f t="shared" si="0"/>
        <v>95.69</v>
      </c>
    </row>
    <row r="23" spans="1:10" s="4" customFormat="1" ht="12.75" customHeight="1">
      <c r="A23" s="115"/>
      <c r="B23" s="25" t="s">
        <v>64</v>
      </c>
      <c r="C23" s="18" t="s">
        <v>40</v>
      </c>
      <c r="D23" s="19">
        <v>120113014</v>
      </c>
      <c r="E23" s="19"/>
      <c r="F23" s="19">
        <v>4122</v>
      </c>
      <c r="G23" s="28" t="s">
        <v>54</v>
      </c>
      <c r="H23" s="20">
        <v>0</v>
      </c>
      <c r="I23" s="29">
        <v>5.22</v>
      </c>
      <c r="J23" s="22">
        <f t="shared" si="0"/>
        <v>5.22</v>
      </c>
    </row>
    <row r="24" spans="1:10" s="4" customFormat="1" ht="12.75" customHeight="1">
      <c r="A24" s="115"/>
      <c r="B24" s="25" t="s">
        <v>65</v>
      </c>
      <c r="C24" s="18" t="s">
        <v>40</v>
      </c>
      <c r="D24" s="19">
        <v>120513014</v>
      </c>
      <c r="E24" s="19"/>
      <c r="F24" s="19">
        <v>4122</v>
      </c>
      <c r="G24" s="28" t="s">
        <v>54</v>
      </c>
      <c r="H24" s="20">
        <v>0</v>
      </c>
      <c r="I24" s="29">
        <v>29.59</v>
      </c>
      <c r="J24" s="22">
        <f t="shared" si="0"/>
        <v>29.59</v>
      </c>
    </row>
    <row r="25" spans="1:10" s="4" customFormat="1" ht="12.75" customHeight="1">
      <c r="A25" s="115"/>
      <c r="B25" s="25" t="s">
        <v>66</v>
      </c>
      <c r="C25" s="18" t="s">
        <v>40</v>
      </c>
      <c r="D25" s="19">
        <v>120113014</v>
      </c>
      <c r="E25" s="19">
        <v>3113</v>
      </c>
      <c r="F25" s="19">
        <v>5336</v>
      </c>
      <c r="G25" s="28" t="s">
        <v>54</v>
      </c>
      <c r="H25" s="20">
        <v>0</v>
      </c>
      <c r="I25" s="29">
        <v>5.22</v>
      </c>
      <c r="J25" s="22">
        <f t="shared" si="0"/>
        <v>5.22</v>
      </c>
    </row>
    <row r="26" spans="1:10" s="4" customFormat="1" ht="12.75" customHeight="1">
      <c r="A26" s="115"/>
      <c r="B26" s="25" t="s">
        <v>67</v>
      </c>
      <c r="C26" s="18" t="s">
        <v>40</v>
      </c>
      <c r="D26" s="19">
        <v>120513014</v>
      </c>
      <c r="E26" s="19">
        <v>3113</v>
      </c>
      <c r="F26" s="19">
        <v>5336</v>
      </c>
      <c r="G26" s="28" t="s">
        <v>54</v>
      </c>
      <c r="H26" s="20">
        <v>0</v>
      </c>
      <c r="I26" s="29">
        <v>29.59</v>
      </c>
      <c r="J26" s="22">
        <f t="shared" si="0"/>
        <v>29.59</v>
      </c>
    </row>
    <row r="27" spans="1:10" s="4" customFormat="1" ht="12.75" customHeight="1">
      <c r="A27" s="115"/>
      <c r="B27" s="25" t="s">
        <v>68</v>
      </c>
      <c r="C27" s="18" t="s">
        <v>40</v>
      </c>
      <c r="D27" s="19">
        <v>120113014</v>
      </c>
      <c r="E27" s="19"/>
      <c r="F27" s="19">
        <v>4122</v>
      </c>
      <c r="G27" s="28" t="s">
        <v>55</v>
      </c>
      <c r="H27" s="20">
        <v>0</v>
      </c>
      <c r="I27" s="29">
        <v>10.26</v>
      </c>
      <c r="J27" s="22">
        <f t="shared" si="0"/>
        <v>10.26</v>
      </c>
    </row>
    <row r="28" spans="1:11" s="4" customFormat="1" ht="12.75" customHeight="1">
      <c r="A28" s="115"/>
      <c r="B28" s="25" t="s">
        <v>69</v>
      </c>
      <c r="C28" s="18" t="s">
        <v>40</v>
      </c>
      <c r="D28" s="19">
        <v>120513014</v>
      </c>
      <c r="E28" s="19"/>
      <c r="F28" s="19">
        <v>4122</v>
      </c>
      <c r="G28" s="28" t="s">
        <v>55</v>
      </c>
      <c r="H28" s="20">
        <v>0</v>
      </c>
      <c r="I28" s="29">
        <v>58.13</v>
      </c>
      <c r="J28" s="22">
        <f t="shared" si="0"/>
        <v>58.13</v>
      </c>
      <c r="K28" s="87"/>
    </row>
    <row r="29" spans="1:10" s="4" customFormat="1" ht="12.75" customHeight="1">
      <c r="A29" s="115"/>
      <c r="B29" s="25" t="s">
        <v>70</v>
      </c>
      <c r="C29" s="18" t="s">
        <v>40</v>
      </c>
      <c r="D29" s="19">
        <v>120113014</v>
      </c>
      <c r="E29" s="19">
        <v>3113</v>
      </c>
      <c r="F29" s="19">
        <v>5336</v>
      </c>
      <c r="G29" s="28" t="s">
        <v>55</v>
      </c>
      <c r="H29" s="20">
        <v>0</v>
      </c>
      <c r="I29" s="29">
        <v>10.26</v>
      </c>
      <c r="J29" s="22">
        <f t="shared" si="0"/>
        <v>10.26</v>
      </c>
    </row>
    <row r="30" spans="1:10" s="4" customFormat="1" ht="12.75" customHeight="1">
      <c r="A30" s="116"/>
      <c r="B30" s="25" t="s">
        <v>71</v>
      </c>
      <c r="C30" s="18" t="s">
        <v>40</v>
      </c>
      <c r="D30" s="19">
        <v>120513014</v>
      </c>
      <c r="E30" s="19">
        <v>3113</v>
      </c>
      <c r="F30" s="19">
        <v>5336</v>
      </c>
      <c r="G30" s="28" t="s">
        <v>55</v>
      </c>
      <c r="H30" s="20">
        <v>0</v>
      </c>
      <c r="I30" s="29">
        <v>58.13</v>
      </c>
      <c r="J30" s="22">
        <f t="shared" si="0"/>
        <v>58.13</v>
      </c>
    </row>
    <row r="31" spans="1:10" s="4" customFormat="1" ht="12.75" customHeight="1">
      <c r="A31" s="109" t="s">
        <v>15</v>
      </c>
      <c r="B31" s="25" t="s">
        <v>75</v>
      </c>
      <c r="C31" s="18" t="s">
        <v>40</v>
      </c>
      <c r="D31" s="28" t="s">
        <v>77</v>
      </c>
      <c r="E31" s="19"/>
      <c r="F31" s="19">
        <v>4122</v>
      </c>
      <c r="G31" s="28" t="s">
        <v>52</v>
      </c>
      <c r="H31" s="20">
        <v>0</v>
      </c>
      <c r="I31" s="29">
        <v>81</v>
      </c>
      <c r="J31" s="22">
        <f t="shared" si="0"/>
        <v>81</v>
      </c>
    </row>
    <row r="32" spans="1:10" s="4" customFormat="1" ht="12.75" customHeight="1">
      <c r="A32" s="110"/>
      <c r="B32" s="25" t="s">
        <v>76</v>
      </c>
      <c r="C32" s="18" t="s">
        <v>40</v>
      </c>
      <c r="D32" s="28" t="s">
        <v>77</v>
      </c>
      <c r="E32" s="19">
        <v>3113</v>
      </c>
      <c r="F32" s="19">
        <v>5336</v>
      </c>
      <c r="G32" s="28" t="s">
        <v>52</v>
      </c>
      <c r="H32" s="20">
        <v>0</v>
      </c>
      <c r="I32" s="29">
        <v>81</v>
      </c>
      <c r="J32" s="22">
        <f>H33+I32</f>
        <v>81</v>
      </c>
    </row>
    <row r="33" spans="1:12" s="35" customFormat="1" ht="12.75" customHeight="1">
      <c r="A33" s="31"/>
      <c r="B33" s="32"/>
      <c r="C33" s="33"/>
      <c r="D33" s="33"/>
      <c r="E33" s="117" t="s">
        <v>16</v>
      </c>
      <c r="F33" s="117"/>
      <c r="G33" s="117"/>
      <c r="H33" s="16">
        <f>H5+H7+H9+H11+H13+H15+H16+H19+H20+H23+H24+H27+H28+H31</f>
        <v>0</v>
      </c>
      <c r="I33" s="16">
        <f aca="true" t="shared" si="1" ref="I33:J33">I5+I7+I9+I11+I13+I15+I16+I19+I20+I23+I24+I27+I28+I31</f>
        <v>902.5699999999999</v>
      </c>
      <c r="J33" s="16">
        <f t="shared" si="1"/>
        <v>902.5699999999999</v>
      </c>
      <c r="L33" s="36"/>
    </row>
    <row r="34" spans="1:12" s="35" customFormat="1" ht="12.75" customHeight="1">
      <c r="A34" s="31"/>
      <c r="B34" s="37" t="s">
        <v>17</v>
      </c>
      <c r="C34" s="33"/>
      <c r="D34" s="33"/>
      <c r="E34" s="118" t="s">
        <v>18</v>
      </c>
      <c r="F34" s="118"/>
      <c r="G34" s="118"/>
      <c r="H34" s="34">
        <f>H6+H8+H10+H12+H14+H17+H18+H21+H22+H25+H26+H29+H30+H32</f>
        <v>0</v>
      </c>
      <c r="I34" s="34">
        <f aca="true" t="shared" si="2" ref="I34:J34">I6+I8+I10+I12+I14+I17+I18+I21+I22+I25+I26+I29+I30+I32</f>
        <v>902.5699999999999</v>
      </c>
      <c r="J34" s="34">
        <f t="shared" si="2"/>
        <v>902.5699999999999</v>
      </c>
      <c r="L34" s="36"/>
    </row>
    <row r="35" spans="1:10" ht="12.75" customHeight="1">
      <c r="A35" s="31"/>
      <c r="B35" s="38"/>
      <c r="C35" s="33"/>
      <c r="D35" s="33"/>
      <c r="E35" s="119" t="s">
        <v>19</v>
      </c>
      <c r="F35" s="119"/>
      <c r="G35" s="119"/>
      <c r="H35" s="39">
        <v>0</v>
      </c>
      <c r="I35" s="39">
        <v>0</v>
      </c>
      <c r="J35" s="39">
        <f>J9+J14</f>
        <v>228.24</v>
      </c>
    </row>
    <row r="36" spans="1:10" ht="12.75" customHeight="1">
      <c r="A36" s="40"/>
      <c r="B36" s="41"/>
      <c r="C36" s="42"/>
      <c r="D36" s="42"/>
      <c r="E36" s="119" t="s">
        <v>20</v>
      </c>
      <c r="F36" s="119"/>
      <c r="G36" s="119"/>
      <c r="H36" s="43">
        <f>H33-H34-H35</f>
        <v>0</v>
      </c>
      <c r="I36" s="43">
        <f>I33-I34-I35</f>
        <v>0</v>
      </c>
      <c r="J36" s="43">
        <f>J33-J34-J35</f>
        <v>-228.24</v>
      </c>
    </row>
    <row r="37" spans="1:10" ht="12.75" customHeight="1">
      <c r="A37" s="44" t="s">
        <v>21</v>
      </c>
      <c r="B37" s="45"/>
      <c r="C37" s="46"/>
      <c r="D37" s="46"/>
      <c r="E37" s="47"/>
      <c r="F37" s="45"/>
      <c r="G37" s="45"/>
      <c r="H37" s="48"/>
      <c r="I37" s="48"/>
      <c r="J37" s="49"/>
    </row>
    <row r="38" spans="1:10" ht="12.75" customHeight="1">
      <c r="A38" s="109" t="s">
        <v>13</v>
      </c>
      <c r="B38" s="50" t="s">
        <v>119</v>
      </c>
      <c r="C38" s="51"/>
      <c r="D38" s="51"/>
      <c r="E38" s="51">
        <v>4379</v>
      </c>
      <c r="F38" s="51">
        <v>5139</v>
      </c>
      <c r="G38" s="27" t="s">
        <v>74</v>
      </c>
      <c r="H38" s="15">
        <v>30</v>
      </c>
      <c r="I38" s="52">
        <v>-10</v>
      </c>
      <c r="J38" s="15">
        <f aca="true" t="shared" si="3" ref="J38:J58">H38+I38</f>
        <v>20</v>
      </c>
    </row>
    <row r="39" spans="1:10" ht="12.75" customHeight="1">
      <c r="A39" s="111"/>
      <c r="B39" s="50" t="s">
        <v>118</v>
      </c>
      <c r="C39" s="51"/>
      <c r="D39" s="51"/>
      <c r="E39" s="51">
        <v>4379</v>
      </c>
      <c r="F39" s="51">
        <v>5169</v>
      </c>
      <c r="G39" s="27" t="s">
        <v>74</v>
      </c>
      <c r="H39" s="15">
        <v>35</v>
      </c>
      <c r="I39" s="52">
        <v>-30</v>
      </c>
      <c r="J39" s="15">
        <f t="shared" si="3"/>
        <v>5</v>
      </c>
    </row>
    <row r="40" spans="1:12" ht="15">
      <c r="A40" s="110"/>
      <c r="B40" s="17" t="s">
        <v>81</v>
      </c>
      <c r="C40" s="18" t="s">
        <v>40</v>
      </c>
      <c r="D40" s="19"/>
      <c r="E40" s="19">
        <v>4379</v>
      </c>
      <c r="F40" s="19">
        <v>5137</v>
      </c>
      <c r="G40" s="28" t="s">
        <v>74</v>
      </c>
      <c r="H40" s="20">
        <v>0</v>
      </c>
      <c r="I40" s="53">
        <v>40</v>
      </c>
      <c r="J40" s="20">
        <f t="shared" si="3"/>
        <v>40</v>
      </c>
      <c r="L40" s="4"/>
    </row>
    <row r="41" spans="1:12" ht="15">
      <c r="A41" s="109" t="s">
        <v>14</v>
      </c>
      <c r="B41" s="54" t="s">
        <v>117</v>
      </c>
      <c r="C41" s="55"/>
      <c r="D41" s="93">
        <v>13011</v>
      </c>
      <c r="E41" s="13">
        <v>4329</v>
      </c>
      <c r="F41" s="13">
        <v>5139</v>
      </c>
      <c r="G41" s="27" t="s">
        <v>114</v>
      </c>
      <c r="H41" s="15">
        <v>10</v>
      </c>
      <c r="I41" s="52">
        <v>-8</v>
      </c>
      <c r="J41" s="15">
        <f t="shared" si="3"/>
        <v>2</v>
      </c>
      <c r="L41" s="4"/>
    </row>
    <row r="42" spans="1:12" ht="15">
      <c r="A42" s="111"/>
      <c r="B42" s="54" t="s">
        <v>116</v>
      </c>
      <c r="C42" s="55"/>
      <c r="D42" s="93">
        <v>13011</v>
      </c>
      <c r="E42" s="13">
        <v>4329</v>
      </c>
      <c r="F42" s="13">
        <v>5167</v>
      </c>
      <c r="G42" s="27" t="s">
        <v>114</v>
      </c>
      <c r="H42" s="15">
        <v>120</v>
      </c>
      <c r="I42" s="52">
        <v>-32</v>
      </c>
      <c r="J42" s="15">
        <f t="shared" si="3"/>
        <v>88</v>
      </c>
      <c r="L42" s="4"/>
    </row>
    <row r="43" spans="1:12" ht="15">
      <c r="A43" s="111"/>
      <c r="B43" s="54" t="s">
        <v>115</v>
      </c>
      <c r="C43" s="55"/>
      <c r="D43" s="93">
        <v>13011</v>
      </c>
      <c r="E43" s="13">
        <v>4329</v>
      </c>
      <c r="F43" s="13">
        <v>5194</v>
      </c>
      <c r="G43" s="27" t="s">
        <v>114</v>
      </c>
      <c r="H43" s="15">
        <v>5</v>
      </c>
      <c r="I43" s="52">
        <v>-2</v>
      </c>
      <c r="J43" s="15">
        <f t="shared" si="3"/>
        <v>3</v>
      </c>
      <c r="L43" s="4"/>
    </row>
    <row r="44" spans="1:12" ht="15">
      <c r="A44" s="110"/>
      <c r="B44" s="54" t="s">
        <v>120</v>
      </c>
      <c r="C44" s="55"/>
      <c r="D44" s="93">
        <v>13011</v>
      </c>
      <c r="E44" s="13">
        <v>4329</v>
      </c>
      <c r="F44" s="13">
        <v>5137</v>
      </c>
      <c r="G44" s="27" t="s">
        <v>114</v>
      </c>
      <c r="H44" s="15">
        <v>30</v>
      </c>
      <c r="I44" s="52">
        <v>42</v>
      </c>
      <c r="J44" s="15">
        <f t="shared" si="3"/>
        <v>72</v>
      </c>
      <c r="L44" s="4"/>
    </row>
    <row r="45" spans="1:12" ht="15">
      <c r="A45" s="109" t="s">
        <v>15</v>
      </c>
      <c r="B45" s="90" t="s">
        <v>123</v>
      </c>
      <c r="C45" s="91" t="s">
        <v>40</v>
      </c>
      <c r="D45" s="92">
        <v>104113013</v>
      </c>
      <c r="E45" s="19">
        <v>4319</v>
      </c>
      <c r="F45" s="19">
        <v>5164</v>
      </c>
      <c r="G45" s="28" t="s">
        <v>121</v>
      </c>
      <c r="H45" s="20">
        <v>0</v>
      </c>
      <c r="I45" s="53">
        <v>15</v>
      </c>
      <c r="J45" s="20">
        <f t="shared" si="3"/>
        <v>15</v>
      </c>
      <c r="L45" s="4"/>
    </row>
    <row r="46" spans="1:12" ht="15">
      <c r="A46" s="111"/>
      <c r="B46" s="54" t="s">
        <v>124</v>
      </c>
      <c r="C46" s="55"/>
      <c r="D46" s="93">
        <v>104513013</v>
      </c>
      <c r="E46" s="13">
        <v>4319</v>
      </c>
      <c r="F46" s="13">
        <v>5021</v>
      </c>
      <c r="G46" s="27" t="s">
        <v>121</v>
      </c>
      <c r="H46" s="15">
        <v>300</v>
      </c>
      <c r="I46" s="52">
        <v>-123</v>
      </c>
      <c r="J46" s="15">
        <f t="shared" si="3"/>
        <v>177</v>
      </c>
      <c r="L46" s="4"/>
    </row>
    <row r="47" spans="1:12" ht="15">
      <c r="A47" s="111"/>
      <c r="B47" s="54" t="s">
        <v>125</v>
      </c>
      <c r="C47" s="55"/>
      <c r="D47" s="93">
        <v>104513013</v>
      </c>
      <c r="E47" s="13">
        <v>4359</v>
      </c>
      <c r="F47" s="13">
        <v>5011</v>
      </c>
      <c r="G47" s="27" t="s">
        <v>122</v>
      </c>
      <c r="H47" s="15">
        <v>720</v>
      </c>
      <c r="I47" s="52">
        <v>40</v>
      </c>
      <c r="J47" s="15">
        <f t="shared" si="3"/>
        <v>760</v>
      </c>
      <c r="L47" s="4"/>
    </row>
    <row r="48" spans="1:12" ht="15">
      <c r="A48" s="111"/>
      <c r="B48" s="54" t="s">
        <v>125</v>
      </c>
      <c r="C48" s="55"/>
      <c r="D48" s="93">
        <v>104513013</v>
      </c>
      <c r="E48" s="13">
        <v>4359</v>
      </c>
      <c r="F48" s="13">
        <v>5031</v>
      </c>
      <c r="G48" s="27" t="s">
        <v>122</v>
      </c>
      <c r="H48" s="15">
        <v>221</v>
      </c>
      <c r="I48" s="52">
        <v>33</v>
      </c>
      <c r="J48" s="15">
        <f t="shared" si="3"/>
        <v>254</v>
      </c>
      <c r="L48" s="4"/>
    </row>
    <row r="49" spans="1:12" ht="15">
      <c r="A49" s="111"/>
      <c r="B49" s="54" t="s">
        <v>125</v>
      </c>
      <c r="C49" s="55"/>
      <c r="D49" s="93">
        <v>104513013</v>
      </c>
      <c r="E49" s="13">
        <v>4359</v>
      </c>
      <c r="F49" s="13">
        <v>5032</v>
      </c>
      <c r="G49" s="27" t="s">
        <v>122</v>
      </c>
      <c r="H49" s="15">
        <v>81</v>
      </c>
      <c r="I49" s="52">
        <v>12</v>
      </c>
      <c r="J49" s="15">
        <f t="shared" si="3"/>
        <v>93</v>
      </c>
      <c r="L49" s="4"/>
    </row>
    <row r="50" spans="1:12" ht="15">
      <c r="A50" s="110"/>
      <c r="B50" s="54" t="s">
        <v>125</v>
      </c>
      <c r="C50" s="55"/>
      <c r="D50" s="93">
        <v>104513013</v>
      </c>
      <c r="E50" s="13">
        <v>4359</v>
      </c>
      <c r="F50" s="13">
        <v>5021</v>
      </c>
      <c r="G50" s="27" t="s">
        <v>122</v>
      </c>
      <c r="H50" s="15">
        <v>67</v>
      </c>
      <c r="I50" s="52">
        <v>23</v>
      </c>
      <c r="J50" s="15">
        <f t="shared" si="3"/>
        <v>90</v>
      </c>
      <c r="L50" s="4"/>
    </row>
    <row r="51" spans="1:12" ht="15">
      <c r="A51" s="109" t="s">
        <v>85</v>
      </c>
      <c r="B51" s="54" t="s">
        <v>80</v>
      </c>
      <c r="C51" s="55"/>
      <c r="D51" s="56"/>
      <c r="E51" s="13">
        <v>3429</v>
      </c>
      <c r="F51" s="13">
        <v>5137</v>
      </c>
      <c r="G51" s="27" t="s">
        <v>78</v>
      </c>
      <c r="H51" s="15">
        <v>30</v>
      </c>
      <c r="I51" s="16">
        <v>-30</v>
      </c>
      <c r="J51" s="15">
        <f t="shared" si="3"/>
        <v>0</v>
      </c>
      <c r="L51" s="4"/>
    </row>
    <row r="52" spans="1:12" ht="15">
      <c r="A52" s="110"/>
      <c r="B52" s="26" t="s">
        <v>128</v>
      </c>
      <c r="C52" s="23"/>
      <c r="D52" s="27"/>
      <c r="E52" s="13">
        <v>3412</v>
      </c>
      <c r="F52" s="13">
        <v>5137</v>
      </c>
      <c r="G52" s="27" t="s">
        <v>79</v>
      </c>
      <c r="H52" s="15">
        <v>40</v>
      </c>
      <c r="I52" s="52">
        <v>30</v>
      </c>
      <c r="J52" s="15">
        <f t="shared" si="3"/>
        <v>70</v>
      </c>
      <c r="L52" s="4"/>
    </row>
    <row r="53" spans="1:12" ht="15">
      <c r="A53" s="88" t="s">
        <v>97</v>
      </c>
      <c r="B53" s="26" t="s">
        <v>111</v>
      </c>
      <c r="C53" s="23"/>
      <c r="D53" s="27"/>
      <c r="E53" s="13">
        <v>3412</v>
      </c>
      <c r="F53" s="13">
        <v>5137</v>
      </c>
      <c r="G53" s="27" t="s">
        <v>112</v>
      </c>
      <c r="H53" s="15">
        <v>150</v>
      </c>
      <c r="I53" s="52">
        <v>-120</v>
      </c>
      <c r="J53" s="15">
        <f t="shared" si="3"/>
        <v>30</v>
      </c>
      <c r="L53" s="4"/>
    </row>
    <row r="54" spans="1:12" ht="15">
      <c r="A54" s="109" t="s">
        <v>104</v>
      </c>
      <c r="B54" s="26" t="s">
        <v>83</v>
      </c>
      <c r="C54" s="23"/>
      <c r="D54" s="27"/>
      <c r="E54" s="13">
        <v>3639</v>
      </c>
      <c r="F54" s="13">
        <v>5171</v>
      </c>
      <c r="G54" s="27" t="s">
        <v>82</v>
      </c>
      <c r="H54" s="15">
        <v>5808.17</v>
      </c>
      <c r="I54" s="52">
        <v>-187.45</v>
      </c>
      <c r="J54" s="15">
        <f t="shared" si="3"/>
        <v>5620.72</v>
      </c>
      <c r="L54" s="4"/>
    </row>
    <row r="55" spans="1:12" ht="15">
      <c r="A55" s="111"/>
      <c r="B55" s="26" t="s">
        <v>93</v>
      </c>
      <c r="C55" s="23"/>
      <c r="D55" s="27"/>
      <c r="E55" s="13">
        <v>3113</v>
      </c>
      <c r="F55" s="13">
        <v>5171</v>
      </c>
      <c r="G55" s="27" t="s">
        <v>90</v>
      </c>
      <c r="H55" s="15">
        <v>148</v>
      </c>
      <c r="I55" s="52">
        <v>-10.7</v>
      </c>
      <c r="J55" s="15">
        <f t="shared" si="3"/>
        <v>137.3</v>
      </c>
      <c r="L55" s="4"/>
    </row>
    <row r="56" spans="1:12" ht="15">
      <c r="A56" s="111"/>
      <c r="B56" s="26" t="s">
        <v>98</v>
      </c>
      <c r="C56" s="23"/>
      <c r="D56" s="27"/>
      <c r="E56" s="13">
        <v>3113</v>
      </c>
      <c r="F56" s="13">
        <v>5171</v>
      </c>
      <c r="G56" s="27" t="s">
        <v>91</v>
      </c>
      <c r="H56" s="15">
        <v>629.8</v>
      </c>
      <c r="I56" s="52">
        <v>1.7</v>
      </c>
      <c r="J56" s="15">
        <f t="shared" si="3"/>
        <v>631.5</v>
      </c>
      <c r="L56" s="4"/>
    </row>
    <row r="57" spans="1:12" ht="15">
      <c r="A57" s="111"/>
      <c r="B57" s="26" t="s">
        <v>126</v>
      </c>
      <c r="C57" s="23"/>
      <c r="D57" s="27"/>
      <c r="E57" s="13">
        <v>3421</v>
      </c>
      <c r="F57" s="13">
        <v>5171</v>
      </c>
      <c r="G57" s="27" t="s">
        <v>92</v>
      </c>
      <c r="H57" s="15">
        <v>591.2</v>
      </c>
      <c r="I57" s="16">
        <v>9</v>
      </c>
      <c r="J57" s="15">
        <f t="shared" si="3"/>
        <v>600.2</v>
      </c>
      <c r="L57" s="4"/>
    </row>
    <row r="58" spans="1:12" ht="15">
      <c r="A58" s="110"/>
      <c r="B58" s="26" t="s">
        <v>110</v>
      </c>
      <c r="C58" s="23"/>
      <c r="D58" s="27"/>
      <c r="E58" s="13">
        <v>2219</v>
      </c>
      <c r="F58" s="13">
        <v>5171</v>
      </c>
      <c r="G58" s="27" t="s">
        <v>109</v>
      </c>
      <c r="H58" s="15">
        <v>200</v>
      </c>
      <c r="I58" s="16">
        <v>300</v>
      </c>
      <c r="J58" s="15">
        <f t="shared" si="3"/>
        <v>500</v>
      </c>
      <c r="L58" s="4"/>
    </row>
    <row r="59" spans="1:12" ht="15">
      <c r="A59" s="45"/>
      <c r="B59" s="57"/>
      <c r="C59" s="58"/>
      <c r="D59" s="58"/>
      <c r="E59" s="102" t="s">
        <v>22</v>
      </c>
      <c r="F59" s="103"/>
      <c r="G59" s="104"/>
      <c r="H59" s="59">
        <f>SUM(H38:H58)</f>
        <v>9216.17</v>
      </c>
      <c r="I59" s="59">
        <f>SUM(I38:I58)</f>
        <v>-7.449999999999989</v>
      </c>
      <c r="J59" s="59">
        <f>SUM(J38:J58)</f>
        <v>9208.720000000001</v>
      </c>
      <c r="L59" s="4"/>
    </row>
    <row r="60" spans="1:12" ht="15">
      <c r="A60" s="60" t="s">
        <v>23</v>
      </c>
      <c r="B60" s="45"/>
      <c r="C60" s="46"/>
      <c r="D60" s="46"/>
      <c r="E60" s="61"/>
      <c r="F60" s="57"/>
      <c r="G60" s="57"/>
      <c r="H60" s="62"/>
      <c r="I60" s="63"/>
      <c r="J60" s="64"/>
      <c r="L60" s="4"/>
    </row>
    <row r="61" spans="1:12" ht="15">
      <c r="A61" s="109" t="s">
        <v>13</v>
      </c>
      <c r="B61" s="14" t="s">
        <v>51</v>
      </c>
      <c r="C61" s="23"/>
      <c r="D61" s="27"/>
      <c r="E61" s="13">
        <v>3412</v>
      </c>
      <c r="F61" s="13">
        <v>6121</v>
      </c>
      <c r="G61" s="27" t="s">
        <v>48</v>
      </c>
      <c r="H61" s="15">
        <v>1250</v>
      </c>
      <c r="I61" s="16">
        <v>-1250</v>
      </c>
      <c r="J61" s="15">
        <f>H61+I61</f>
        <v>0</v>
      </c>
      <c r="L61" s="4"/>
    </row>
    <row r="62" spans="1:12" ht="15">
      <c r="A62" s="110"/>
      <c r="B62" s="14" t="s">
        <v>50</v>
      </c>
      <c r="C62" s="23"/>
      <c r="D62" s="27"/>
      <c r="E62" s="13">
        <v>3412</v>
      </c>
      <c r="F62" s="13">
        <v>6121</v>
      </c>
      <c r="G62" s="27" t="s">
        <v>49</v>
      </c>
      <c r="H62" s="15">
        <v>145</v>
      </c>
      <c r="I62" s="16">
        <v>1250</v>
      </c>
      <c r="J62" s="15">
        <f>H62+I62</f>
        <v>1395</v>
      </c>
      <c r="L62" s="4"/>
    </row>
    <row r="63" spans="1:12" ht="15" customHeight="1">
      <c r="A63" s="109" t="s">
        <v>14</v>
      </c>
      <c r="B63" s="14" t="s">
        <v>72</v>
      </c>
      <c r="C63" s="23"/>
      <c r="D63" s="27"/>
      <c r="E63" s="13">
        <v>6171</v>
      </c>
      <c r="F63" s="13">
        <v>6121</v>
      </c>
      <c r="G63" s="27"/>
      <c r="H63" s="15">
        <v>1540</v>
      </c>
      <c r="I63" s="16">
        <v>-713</v>
      </c>
      <c r="J63" s="15">
        <f>H63+I63</f>
        <v>827</v>
      </c>
      <c r="L63" s="4"/>
    </row>
    <row r="64" spans="1:12" ht="15">
      <c r="A64" s="110"/>
      <c r="B64" s="14" t="s">
        <v>73</v>
      </c>
      <c r="C64" s="23"/>
      <c r="D64" s="27"/>
      <c r="E64" s="13">
        <v>6171</v>
      </c>
      <c r="F64" s="13">
        <v>6122</v>
      </c>
      <c r="G64" s="27"/>
      <c r="H64" s="15">
        <v>400</v>
      </c>
      <c r="I64" s="16">
        <v>713</v>
      </c>
      <c r="J64" s="15">
        <f>H64+I64</f>
        <v>1113</v>
      </c>
      <c r="L64" s="4"/>
    </row>
    <row r="65" spans="1:12" ht="15">
      <c r="A65" s="89" t="s">
        <v>15</v>
      </c>
      <c r="B65" s="17" t="s">
        <v>113</v>
      </c>
      <c r="C65" s="18" t="s">
        <v>40</v>
      </c>
      <c r="D65" s="28"/>
      <c r="E65" s="19">
        <v>3412</v>
      </c>
      <c r="F65" s="19">
        <v>6122</v>
      </c>
      <c r="G65" s="28" t="s">
        <v>79</v>
      </c>
      <c r="H65" s="20">
        <v>0</v>
      </c>
      <c r="I65" s="29">
        <v>120</v>
      </c>
      <c r="J65" s="20">
        <f>H65+I65</f>
        <v>120</v>
      </c>
      <c r="L65" s="4"/>
    </row>
    <row r="66" spans="1:12" ht="15">
      <c r="A66" s="109" t="s">
        <v>85</v>
      </c>
      <c r="B66" s="14" t="s">
        <v>127</v>
      </c>
      <c r="C66" s="23"/>
      <c r="D66" s="27"/>
      <c r="E66" s="13">
        <v>3419</v>
      </c>
      <c r="F66" s="13">
        <v>6322</v>
      </c>
      <c r="G66" s="27" t="s">
        <v>84</v>
      </c>
      <c r="H66" s="15">
        <v>1500</v>
      </c>
      <c r="I66" s="16">
        <v>187.45</v>
      </c>
      <c r="J66" s="15">
        <f aca="true" t="shared" si="4" ref="J66:J73">H66+I66</f>
        <v>1687.45</v>
      </c>
      <c r="L66" s="4"/>
    </row>
    <row r="67" spans="1:12" ht="15">
      <c r="A67" s="111"/>
      <c r="B67" s="14" t="s">
        <v>89</v>
      </c>
      <c r="C67" s="23"/>
      <c r="D67" s="27"/>
      <c r="E67" s="13">
        <v>3632</v>
      </c>
      <c r="F67" s="13">
        <v>6121</v>
      </c>
      <c r="G67" s="27" t="s">
        <v>86</v>
      </c>
      <c r="H67" s="15">
        <v>1354</v>
      </c>
      <c r="I67" s="16">
        <v>-100</v>
      </c>
      <c r="J67" s="15">
        <f t="shared" si="4"/>
        <v>1254</v>
      </c>
      <c r="L67" s="4"/>
    </row>
    <row r="68" spans="1:12" ht="15">
      <c r="A68" s="111"/>
      <c r="B68" s="14" t="s">
        <v>88</v>
      </c>
      <c r="C68" s="23"/>
      <c r="D68" s="27"/>
      <c r="E68" s="13">
        <v>3632</v>
      </c>
      <c r="F68" s="13">
        <v>6121</v>
      </c>
      <c r="G68" s="27" t="s">
        <v>87</v>
      </c>
      <c r="H68" s="15">
        <v>2506</v>
      </c>
      <c r="I68" s="16">
        <v>100</v>
      </c>
      <c r="J68" s="15">
        <f t="shared" si="4"/>
        <v>2606</v>
      </c>
      <c r="L68" s="4"/>
    </row>
    <row r="69" spans="1:12" ht="15">
      <c r="A69" s="111"/>
      <c r="B69" s="14" t="s">
        <v>99</v>
      </c>
      <c r="C69" s="23"/>
      <c r="D69" s="27"/>
      <c r="E69" s="13">
        <v>3639</v>
      </c>
      <c r="F69" s="13">
        <v>6121</v>
      </c>
      <c r="G69" s="27" t="s">
        <v>94</v>
      </c>
      <c r="H69" s="15">
        <v>361</v>
      </c>
      <c r="I69" s="16">
        <v>-75</v>
      </c>
      <c r="J69" s="15">
        <f t="shared" si="4"/>
        <v>286</v>
      </c>
      <c r="L69" s="4"/>
    </row>
    <row r="70" spans="1:12" ht="15">
      <c r="A70" s="111"/>
      <c r="B70" s="14" t="s">
        <v>101</v>
      </c>
      <c r="C70" s="23"/>
      <c r="D70" s="27"/>
      <c r="E70" s="13">
        <v>2212</v>
      </c>
      <c r="F70" s="13">
        <v>6121</v>
      </c>
      <c r="G70" s="27" t="s">
        <v>95</v>
      </c>
      <c r="H70" s="15">
        <v>273</v>
      </c>
      <c r="I70" s="16">
        <v>20</v>
      </c>
      <c r="J70" s="15">
        <f t="shared" si="4"/>
        <v>293</v>
      </c>
      <c r="L70" s="4"/>
    </row>
    <row r="71" spans="1:12" ht="15">
      <c r="A71" s="111"/>
      <c r="B71" s="14" t="s">
        <v>100</v>
      </c>
      <c r="C71" s="23"/>
      <c r="D71" s="27"/>
      <c r="E71" s="13">
        <v>3639</v>
      </c>
      <c r="F71" s="13">
        <v>6121</v>
      </c>
      <c r="G71" s="27" t="s">
        <v>96</v>
      </c>
      <c r="H71" s="15">
        <v>600</v>
      </c>
      <c r="I71" s="16">
        <v>55</v>
      </c>
      <c r="J71" s="15">
        <f t="shared" si="4"/>
        <v>655</v>
      </c>
      <c r="L71" s="4"/>
    </row>
    <row r="72" spans="1:12" ht="15">
      <c r="A72" s="111"/>
      <c r="B72" s="14" t="s">
        <v>105</v>
      </c>
      <c r="C72" s="23"/>
      <c r="D72" s="27"/>
      <c r="E72" s="13">
        <v>3113</v>
      </c>
      <c r="F72" s="13">
        <v>6121</v>
      </c>
      <c r="G72" s="27" t="s">
        <v>102</v>
      </c>
      <c r="H72" s="15">
        <v>1100</v>
      </c>
      <c r="I72" s="16">
        <v>-200</v>
      </c>
      <c r="J72" s="15">
        <f t="shared" si="4"/>
        <v>900</v>
      </c>
      <c r="L72" s="4"/>
    </row>
    <row r="73" spans="1:12" ht="15">
      <c r="A73" s="111"/>
      <c r="B73" s="17" t="s">
        <v>106</v>
      </c>
      <c r="C73" s="18" t="s">
        <v>40</v>
      </c>
      <c r="D73" s="28"/>
      <c r="E73" s="19">
        <v>3113</v>
      </c>
      <c r="F73" s="19">
        <v>6121</v>
      </c>
      <c r="G73" s="28" t="s">
        <v>103</v>
      </c>
      <c r="H73" s="20">
        <v>0</v>
      </c>
      <c r="I73" s="29">
        <v>200</v>
      </c>
      <c r="J73" s="20">
        <f t="shared" si="4"/>
        <v>200</v>
      </c>
      <c r="L73" s="4"/>
    </row>
    <row r="74" spans="1:12" ht="15">
      <c r="A74" s="110"/>
      <c r="B74" s="50" t="s">
        <v>107</v>
      </c>
      <c r="C74" s="23"/>
      <c r="D74" s="27"/>
      <c r="E74" s="13">
        <v>2219</v>
      </c>
      <c r="F74" s="13">
        <v>6121</v>
      </c>
      <c r="G74" s="27" t="s">
        <v>108</v>
      </c>
      <c r="H74" s="15">
        <v>1515</v>
      </c>
      <c r="I74" s="16">
        <v>-300</v>
      </c>
      <c r="J74" s="15">
        <f>H74+I74</f>
        <v>1215</v>
      </c>
      <c r="L74" s="4"/>
    </row>
    <row r="75" spans="1:12" ht="15">
      <c r="A75" s="42"/>
      <c r="B75" s="57"/>
      <c r="C75" s="58"/>
      <c r="D75" s="58"/>
      <c r="E75" s="105" t="s">
        <v>24</v>
      </c>
      <c r="F75" s="105"/>
      <c r="G75" s="105"/>
      <c r="H75" s="65">
        <f>SUM(H61:H74)</f>
        <v>12544</v>
      </c>
      <c r="I75" s="65">
        <f aca="true" t="shared" si="5" ref="I75:J75">SUM(I61:I74)</f>
        <v>7.449999999999989</v>
      </c>
      <c r="J75" s="65">
        <f t="shared" si="5"/>
        <v>12551.45</v>
      </c>
      <c r="L75" s="4"/>
    </row>
    <row r="76" spans="1:12" ht="15">
      <c r="A76" s="42"/>
      <c r="B76" s="41"/>
      <c r="C76" s="42"/>
      <c r="D76" s="42"/>
      <c r="E76" s="66"/>
      <c r="F76" s="66"/>
      <c r="G76" s="67"/>
      <c r="H76" s="68"/>
      <c r="I76" s="69"/>
      <c r="J76" s="70"/>
      <c r="L76" s="4"/>
    </row>
    <row r="77" spans="2:12" ht="15">
      <c r="B77" s="71" t="s">
        <v>25</v>
      </c>
      <c r="C77" s="46"/>
      <c r="D77" s="46"/>
      <c r="E77" s="106" t="s">
        <v>16</v>
      </c>
      <c r="F77" s="107"/>
      <c r="G77" s="107"/>
      <c r="H77" s="108"/>
      <c r="I77" s="72">
        <f>I33</f>
        <v>902.5699999999999</v>
      </c>
      <c r="J77" s="72"/>
      <c r="L77" s="4"/>
    </row>
    <row r="78" spans="2:12" ht="15">
      <c r="B78" s="45"/>
      <c r="C78" s="46"/>
      <c r="D78" s="46"/>
      <c r="E78" s="106" t="s">
        <v>26</v>
      </c>
      <c r="F78" s="107"/>
      <c r="G78" s="107"/>
      <c r="H78" s="108"/>
      <c r="I78" s="72">
        <f>I59+I34</f>
        <v>895.1199999999999</v>
      </c>
      <c r="J78" s="50"/>
      <c r="L78" s="4"/>
    </row>
    <row r="79" spans="2:12" ht="15">
      <c r="B79" s="45"/>
      <c r="C79" s="46"/>
      <c r="D79" s="46"/>
      <c r="E79" s="106" t="s">
        <v>27</v>
      </c>
      <c r="F79" s="107"/>
      <c r="G79" s="107"/>
      <c r="H79" s="108"/>
      <c r="I79" s="72">
        <f>I75+I35</f>
        <v>7.449999999999989</v>
      </c>
      <c r="J79" s="73"/>
      <c r="L79" s="4"/>
    </row>
    <row r="80" spans="2:12" ht="15">
      <c r="B80" s="45"/>
      <c r="C80" s="46"/>
      <c r="D80" s="46"/>
      <c r="E80" s="106" t="s">
        <v>28</v>
      </c>
      <c r="F80" s="107"/>
      <c r="G80" s="107"/>
      <c r="H80" s="108"/>
      <c r="I80" s="72">
        <f>I78+I79</f>
        <v>902.5699999999999</v>
      </c>
      <c r="J80" s="73"/>
      <c r="L80" s="4"/>
    </row>
    <row r="81" spans="2:12" ht="15">
      <c r="B81" s="45"/>
      <c r="C81" s="46"/>
      <c r="D81" s="46"/>
      <c r="E81" s="99" t="s">
        <v>29</v>
      </c>
      <c r="F81" s="100"/>
      <c r="G81" s="100"/>
      <c r="H81" s="101"/>
      <c r="I81" s="72">
        <f>I77-I80</f>
        <v>0</v>
      </c>
      <c r="J81" s="73"/>
      <c r="L81" s="4"/>
    </row>
    <row r="82" spans="2:12" ht="15">
      <c r="B82" s="45"/>
      <c r="C82" s="46"/>
      <c r="D82" s="46"/>
      <c r="E82" s="99" t="s">
        <v>30</v>
      </c>
      <c r="F82" s="100"/>
      <c r="G82" s="100"/>
      <c r="H82" s="101"/>
      <c r="I82" s="72">
        <v>0</v>
      </c>
      <c r="J82" s="73"/>
      <c r="L82" s="4"/>
    </row>
    <row r="83" spans="5:12" ht="15">
      <c r="E83" s="30" t="s">
        <v>31</v>
      </c>
      <c r="G83" s="45"/>
      <c r="H83" s="75">
        <v>44076</v>
      </c>
      <c r="J83" s="75">
        <v>44097</v>
      </c>
      <c r="L83" s="4"/>
    </row>
    <row r="84" spans="2:12" ht="15">
      <c r="B84" s="71" t="s">
        <v>32</v>
      </c>
      <c r="C84" s="46"/>
      <c r="D84" s="46"/>
      <c r="E84" s="76" t="s">
        <v>33</v>
      </c>
      <c r="F84" s="77"/>
      <c r="G84" s="78"/>
      <c r="H84" s="79">
        <v>528457.8</v>
      </c>
      <c r="I84" s="72">
        <f>I77</f>
        <v>902.5699999999999</v>
      </c>
      <c r="J84" s="72">
        <f>H84+I84</f>
        <v>529360.37</v>
      </c>
      <c r="L84" s="4"/>
    </row>
    <row r="85" spans="2:12" ht="15">
      <c r="B85" s="45"/>
      <c r="C85" s="46"/>
      <c r="D85" s="46"/>
      <c r="E85" s="80" t="s">
        <v>26</v>
      </c>
      <c r="F85" s="81"/>
      <c r="G85" s="82"/>
      <c r="H85" s="83">
        <v>402722.09</v>
      </c>
      <c r="I85" s="72">
        <f>I59+I34</f>
        <v>895.1199999999999</v>
      </c>
      <c r="J85" s="73">
        <f>H85+I85</f>
        <v>403617.21</v>
      </c>
      <c r="L85" s="4"/>
    </row>
    <row r="86" spans="2:12" ht="15">
      <c r="B86" s="45"/>
      <c r="C86" s="46"/>
      <c r="D86" s="46"/>
      <c r="E86" s="40" t="s">
        <v>27</v>
      </c>
      <c r="F86" s="45"/>
      <c r="G86" s="84"/>
      <c r="H86" s="83">
        <v>125735.71</v>
      </c>
      <c r="I86" s="72">
        <f>I75+I35</f>
        <v>7.449999999999989</v>
      </c>
      <c r="J86" s="73">
        <f>H86+I86</f>
        <v>125743.16</v>
      </c>
      <c r="L86" s="4"/>
    </row>
    <row r="87" spans="2:12" ht="15">
      <c r="B87" s="75" t="s">
        <v>39</v>
      </c>
      <c r="E87" s="85" t="s">
        <v>34</v>
      </c>
      <c r="F87" s="81"/>
      <c r="G87" s="82"/>
      <c r="H87" s="72">
        <f>H85+H86</f>
        <v>528457.8</v>
      </c>
      <c r="I87" s="72">
        <f>SUM(I85:I86)</f>
        <v>902.5699999999999</v>
      </c>
      <c r="J87" s="72">
        <f>SUM(J85:J86)</f>
        <v>529360.37</v>
      </c>
      <c r="L87" s="4"/>
    </row>
    <row r="88" spans="5:12" ht="15">
      <c r="E88" s="40" t="s">
        <v>20</v>
      </c>
      <c r="F88" s="45"/>
      <c r="G88" s="84"/>
      <c r="H88" s="73">
        <f>H84-H87</f>
        <v>0</v>
      </c>
      <c r="I88" s="72">
        <f>I84-I87</f>
        <v>0</v>
      </c>
      <c r="J88" s="73">
        <f>J84-J87</f>
        <v>0</v>
      </c>
      <c r="L88" s="4"/>
    </row>
    <row r="89" spans="5:12" ht="15">
      <c r="E89" s="85" t="s">
        <v>35</v>
      </c>
      <c r="F89" s="81"/>
      <c r="G89" s="82"/>
      <c r="H89" s="86">
        <v>0</v>
      </c>
      <c r="I89" s="72">
        <v>0</v>
      </c>
      <c r="J89" s="72">
        <f>H89+I89</f>
        <v>0</v>
      </c>
      <c r="L89" s="4"/>
    </row>
    <row r="90" ht="15">
      <c r="L90" s="4"/>
    </row>
    <row r="91" ht="15">
      <c r="L91" s="4"/>
    </row>
    <row r="92" spans="3:12" ht="15">
      <c r="C92" s="4"/>
      <c r="D92" s="4"/>
      <c r="L92" s="4"/>
    </row>
    <row r="93" spans="3:12" ht="15">
      <c r="C93" s="4"/>
      <c r="D93" s="4"/>
      <c r="L93" s="4"/>
    </row>
    <row r="94" spans="3:12" ht="15">
      <c r="C94" s="4"/>
      <c r="D94" s="4"/>
      <c r="L94" s="4"/>
    </row>
    <row r="95" spans="3:12" ht="15">
      <c r="C95" s="4"/>
      <c r="D95" s="4"/>
      <c r="L95" s="4"/>
    </row>
    <row r="96" spans="3:12" ht="15">
      <c r="C96" s="4"/>
      <c r="D96" s="4"/>
      <c r="L96" s="4"/>
    </row>
  </sheetData>
  <mergeCells count="27">
    <mergeCell ref="E33:G33"/>
    <mergeCell ref="E34:G34"/>
    <mergeCell ref="E35:G35"/>
    <mergeCell ref="E36:G36"/>
    <mergeCell ref="A41:A44"/>
    <mergeCell ref="A38:A40"/>
    <mergeCell ref="E2:E3"/>
    <mergeCell ref="F2:F3"/>
    <mergeCell ref="G2:G3"/>
    <mergeCell ref="A5:A14"/>
    <mergeCell ref="A15:A30"/>
    <mergeCell ref="A61:A62"/>
    <mergeCell ref="A63:A64"/>
    <mergeCell ref="A54:A58"/>
    <mergeCell ref="A66:A74"/>
    <mergeCell ref="B2:B3"/>
    <mergeCell ref="A45:A50"/>
    <mergeCell ref="A31:A32"/>
    <mergeCell ref="A51:A52"/>
    <mergeCell ref="E82:H82"/>
    <mergeCell ref="E59:G59"/>
    <mergeCell ref="E75:G75"/>
    <mergeCell ref="E77:H77"/>
    <mergeCell ref="E78:H78"/>
    <mergeCell ref="E79:H79"/>
    <mergeCell ref="E80:H80"/>
    <mergeCell ref="E81:H81"/>
  </mergeCells>
  <conditionalFormatting sqref="C33:D35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58">
    <cfRule type="expression" priority="13" dxfId="2" stopIfTrue="1">
      <formula>$J157="Z"</formula>
    </cfRule>
    <cfRule type="expression" priority="14" dxfId="1" stopIfTrue="1">
      <formula>$J157="T"</formula>
    </cfRule>
    <cfRule type="expression" priority="15" dxfId="0" stopIfTrue="1">
      <formula>$J157="Y"</formula>
    </cfRule>
  </conditionalFormatting>
  <conditionalFormatting sqref="H159">
    <cfRule type="expression" priority="10" dxfId="2" stopIfTrue="1">
      <formula>$J158="Z"</formula>
    </cfRule>
    <cfRule type="expression" priority="11" dxfId="1" stopIfTrue="1">
      <formula>$J158="T"</formula>
    </cfRule>
    <cfRule type="expression" priority="12" dxfId="0" stopIfTrue="1">
      <formula>$J158="Y"</formula>
    </cfRule>
  </conditionalFormatting>
  <conditionalFormatting sqref="H160">
    <cfRule type="expression" priority="7" dxfId="2" stopIfTrue="1">
      <formula>$J159="Z"</formula>
    </cfRule>
    <cfRule type="expression" priority="8" dxfId="1" stopIfTrue="1">
      <formula>$J159="T"</formula>
    </cfRule>
    <cfRule type="expression" priority="9" dxfId="0" stopIfTrue="1">
      <formula>$J159="Y"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84:H86">
    <cfRule type="expression" priority="1" dxfId="2" stopIfTrue="1">
      <formula>$J84="Z"</formula>
    </cfRule>
    <cfRule type="expression" priority="2" dxfId="1" stopIfTrue="1">
      <formula>$J84="T"</formula>
    </cfRule>
    <cfRule type="expression" priority="3" dxfId="0" stopIfTrue="1">
      <formula>$J84="Y"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 topLeftCell="A1">
      <selection activeCell="B31" sqref="B31:J32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74" customWidth="1"/>
    <col min="4" max="4" width="10.00390625" style="74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129</v>
      </c>
      <c r="B1" s="2"/>
      <c r="C1" s="3"/>
      <c r="D1" s="3"/>
      <c r="I1" s="2"/>
      <c r="J1" s="5" t="s">
        <v>37</v>
      </c>
    </row>
    <row r="2" spans="1:12" s="2" customFormat="1" ht="15">
      <c r="A2" s="7" t="s">
        <v>0</v>
      </c>
      <c r="B2" s="112" t="s">
        <v>1</v>
      </c>
      <c r="C2" s="7"/>
      <c r="D2" s="7" t="s">
        <v>2</v>
      </c>
      <c r="E2" s="112" t="s">
        <v>3</v>
      </c>
      <c r="F2" s="112" t="s">
        <v>4</v>
      </c>
      <c r="G2" s="112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13"/>
      <c r="C3" s="8"/>
      <c r="D3" s="8" t="s">
        <v>10</v>
      </c>
      <c r="E3" s="113"/>
      <c r="F3" s="113"/>
      <c r="G3" s="113"/>
      <c r="H3" s="8" t="s">
        <v>11</v>
      </c>
      <c r="I3" s="8" t="s">
        <v>38</v>
      </c>
      <c r="J3" s="8" t="s">
        <v>11</v>
      </c>
      <c r="L3" s="5"/>
    </row>
    <row r="4" spans="1:10" ht="12.75" customHeight="1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20" t="s">
        <v>13</v>
      </c>
      <c r="B5" s="17" t="s">
        <v>139</v>
      </c>
      <c r="C5" s="18" t="s">
        <v>40</v>
      </c>
      <c r="D5" s="19"/>
      <c r="E5" s="19">
        <v>2219</v>
      </c>
      <c r="F5" s="19">
        <v>2324</v>
      </c>
      <c r="G5" s="28" t="s">
        <v>130</v>
      </c>
      <c r="H5" s="20">
        <v>0</v>
      </c>
      <c r="I5" s="29">
        <v>1500</v>
      </c>
      <c r="J5" s="22">
        <f aca="true" t="shared" si="0" ref="J5:J25">H5+I5</f>
        <v>1500</v>
      </c>
    </row>
    <row r="6" spans="1:10" ht="12.75" customHeight="1">
      <c r="A6" s="120"/>
      <c r="B6" s="14" t="s">
        <v>140</v>
      </c>
      <c r="C6" s="23"/>
      <c r="D6" s="13"/>
      <c r="E6" s="13">
        <v>3639</v>
      </c>
      <c r="F6" s="13">
        <v>5171</v>
      </c>
      <c r="G6" s="27" t="s">
        <v>82</v>
      </c>
      <c r="H6" s="15">
        <v>5620.72</v>
      </c>
      <c r="I6" s="95">
        <v>1500</v>
      </c>
      <c r="J6" s="94">
        <f t="shared" si="0"/>
        <v>7120.72</v>
      </c>
    </row>
    <row r="7" spans="1:12" ht="12.75" customHeight="1">
      <c r="A7" s="120" t="s">
        <v>14</v>
      </c>
      <c r="B7" s="17" t="s">
        <v>136</v>
      </c>
      <c r="C7" s="18" t="s">
        <v>40</v>
      </c>
      <c r="D7" s="19"/>
      <c r="E7" s="19">
        <v>5311</v>
      </c>
      <c r="F7" s="19">
        <v>2322</v>
      </c>
      <c r="G7" s="28" t="s">
        <v>131</v>
      </c>
      <c r="H7" s="20">
        <v>0</v>
      </c>
      <c r="I7" s="21">
        <v>37.06</v>
      </c>
      <c r="J7" s="22">
        <f t="shared" si="0"/>
        <v>37.06</v>
      </c>
      <c r="L7" s="24"/>
    </row>
    <row r="8" spans="1:12" ht="12.75" customHeight="1">
      <c r="A8" s="120"/>
      <c r="B8" s="14" t="s">
        <v>137</v>
      </c>
      <c r="C8" s="23"/>
      <c r="D8" s="13"/>
      <c r="E8" s="13">
        <v>5311</v>
      </c>
      <c r="F8" s="13">
        <v>5171</v>
      </c>
      <c r="G8" s="27" t="s">
        <v>132</v>
      </c>
      <c r="H8" s="15">
        <v>255</v>
      </c>
      <c r="I8" s="95">
        <v>37.06</v>
      </c>
      <c r="J8" s="94">
        <f t="shared" si="0"/>
        <v>292.06</v>
      </c>
      <c r="L8" s="24"/>
    </row>
    <row r="9" spans="1:12" ht="12.75" customHeight="1">
      <c r="A9" s="114" t="s">
        <v>15</v>
      </c>
      <c r="B9" s="14" t="s">
        <v>138</v>
      </c>
      <c r="C9" s="23"/>
      <c r="D9" s="13">
        <v>103533063</v>
      </c>
      <c r="E9" s="13"/>
      <c r="F9" s="13">
        <v>4116</v>
      </c>
      <c r="G9" s="27" t="s">
        <v>133</v>
      </c>
      <c r="H9" s="15">
        <v>1660.98</v>
      </c>
      <c r="I9" s="95">
        <v>87.41</v>
      </c>
      <c r="J9" s="94">
        <f t="shared" si="0"/>
        <v>1748.39</v>
      </c>
      <c r="L9" s="24"/>
    </row>
    <row r="10" spans="1:12" ht="12.75" customHeight="1">
      <c r="A10" s="115"/>
      <c r="B10" s="14" t="s">
        <v>141</v>
      </c>
      <c r="C10" s="23"/>
      <c r="D10" s="13">
        <v>103133063</v>
      </c>
      <c r="E10" s="13"/>
      <c r="F10" s="13">
        <v>4116</v>
      </c>
      <c r="G10" s="27" t="s">
        <v>133</v>
      </c>
      <c r="H10" s="15">
        <v>293.11</v>
      </c>
      <c r="I10" s="95">
        <v>-87.42</v>
      </c>
      <c r="J10" s="94">
        <f t="shared" si="0"/>
        <v>205.69</v>
      </c>
      <c r="L10" s="24"/>
    </row>
    <row r="11" spans="1:10" ht="12.75" customHeight="1">
      <c r="A11" s="116"/>
      <c r="B11" s="14" t="s">
        <v>142</v>
      </c>
      <c r="C11" s="23"/>
      <c r="D11" s="13">
        <v>103533063</v>
      </c>
      <c r="E11" s="13">
        <v>3113</v>
      </c>
      <c r="F11" s="13">
        <v>5031</v>
      </c>
      <c r="G11" s="27" t="s">
        <v>133</v>
      </c>
      <c r="H11" s="15">
        <v>214.74</v>
      </c>
      <c r="I11" s="95">
        <v>-0.01</v>
      </c>
      <c r="J11" s="94">
        <f t="shared" si="0"/>
        <v>214.73000000000002</v>
      </c>
    </row>
    <row r="12" spans="1:10" ht="12.75" customHeight="1">
      <c r="A12" s="114" t="s">
        <v>85</v>
      </c>
      <c r="B12" s="17" t="s">
        <v>146</v>
      </c>
      <c r="C12" s="18" t="s">
        <v>40</v>
      </c>
      <c r="D12" s="19">
        <v>13351</v>
      </c>
      <c r="E12" s="19"/>
      <c r="F12" s="19">
        <v>4116</v>
      </c>
      <c r="G12" s="28" t="s">
        <v>134</v>
      </c>
      <c r="H12" s="20">
        <v>0</v>
      </c>
      <c r="I12" s="29">
        <v>81.55</v>
      </c>
      <c r="J12" s="22">
        <f t="shared" si="0"/>
        <v>81.55</v>
      </c>
    </row>
    <row r="13" spans="1:10" ht="12.75" customHeight="1">
      <c r="A13" s="115"/>
      <c r="B13" s="17" t="s">
        <v>147</v>
      </c>
      <c r="C13" s="18" t="s">
        <v>40</v>
      </c>
      <c r="D13" s="19">
        <v>13351</v>
      </c>
      <c r="E13" s="19">
        <v>4356</v>
      </c>
      <c r="F13" s="19">
        <v>5336</v>
      </c>
      <c r="G13" s="28" t="s">
        <v>134</v>
      </c>
      <c r="H13" s="20">
        <v>0</v>
      </c>
      <c r="I13" s="29">
        <v>81.55</v>
      </c>
      <c r="J13" s="22">
        <f t="shared" si="0"/>
        <v>81.55</v>
      </c>
    </row>
    <row r="14" spans="1:11" ht="12.75" customHeight="1">
      <c r="A14" s="115"/>
      <c r="B14" s="14" t="s">
        <v>146</v>
      </c>
      <c r="C14" s="23"/>
      <c r="D14" s="13">
        <v>13351</v>
      </c>
      <c r="E14" s="13"/>
      <c r="F14" s="13">
        <v>4116</v>
      </c>
      <c r="G14" s="27" t="s">
        <v>43</v>
      </c>
      <c r="H14" s="15">
        <v>1388.6</v>
      </c>
      <c r="I14" s="16">
        <v>335.704</v>
      </c>
      <c r="J14" s="94">
        <f t="shared" si="0"/>
        <v>1724.3039999999999</v>
      </c>
      <c r="K14" s="87"/>
    </row>
    <row r="15" spans="1:10" ht="12.75" customHeight="1">
      <c r="A15" s="115"/>
      <c r="B15" s="14" t="s">
        <v>147</v>
      </c>
      <c r="C15" s="23"/>
      <c r="D15" s="13">
        <v>13351</v>
      </c>
      <c r="E15" s="13">
        <v>4350</v>
      </c>
      <c r="F15" s="13">
        <v>5336</v>
      </c>
      <c r="G15" s="27" t="s">
        <v>43</v>
      </c>
      <c r="H15" s="15">
        <v>1388.6</v>
      </c>
      <c r="I15" s="16">
        <v>335.7</v>
      </c>
      <c r="J15" s="94">
        <f t="shared" si="0"/>
        <v>1724.3</v>
      </c>
    </row>
    <row r="16" spans="1:10" ht="12.75" customHeight="1">
      <c r="A16" s="115"/>
      <c r="B16" s="14" t="s">
        <v>146</v>
      </c>
      <c r="C16" s="23"/>
      <c r="D16" s="13">
        <v>13351</v>
      </c>
      <c r="E16" s="13"/>
      <c r="F16" s="13">
        <v>4116</v>
      </c>
      <c r="G16" s="27" t="s">
        <v>135</v>
      </c>
      <c r="H16" s="15">
        <v>213.19</v>
      </c>
      <c r="I16" s="16">
        <v>28.37</v>
      </c>
      <c r="J16" s="94">
        <f t="shared" si="0"/>
        <v>241.56</v>
      </c>
    </row>
    <row r="17" spans="1:10" ht="12.75" customHeight="1">
      <c r="A17" s="115"/>
      <c r="B17" s="14" t="s">
        <v>147</v>
      </c>
      <c r="C17" s="23"/>
      <c r="D17" s="13">
        <v>13351</v>
      </c>
      <c r="E17" s="13">
        <v>4351</v>
      </c>
      <c r="F17" s="13">
        <v>5336</v>
      </c>
      <c r="G17" s="27" t="s">
        <v>135</v>
      </c>
      <c r="H17" s="15">
        <v>213.19</v>
      </c>
      <c r="I17" s="16">
        <v>28.37</v>
      </c>
      <c r="J17" s="94">
        <f t="shared" si="0"/>
        <v>241.56</v>
      </c>
    </row>
    <row r="18" spans="1:10" ht="12.75" customHeight="1">
      <c r="A18" s="115"/>
      <c r="B18" s="14" t="s">
        <v>146</v>
      </c>
      <c r="C18" s="23"/>
      <c r="D18" s="13">
        <v>13351</v>
      </c>
      <c r="E18" s="13"/>
      <c r="F18" s="13">
        <v>4116</v>
      </c>
      <c r="G18" s="27" t="s">
        <v>41</v>
      </c>
      <c r="H18" s="15">
        <v>1594.31</v>
      </c>
      <c r="I18" s="16">
        <v>433.18</v>
      </c>
      <c r="J18" s="94">
        <f t="shared" si="0"/>
        <v>2027.49</v>
      </c>
    </row>
    <row r="19" spans="1:10" ht="12.75" customHeight="1">
      <c r="A19" s="115"/>
      <c r="B19" s="14" t="s">
        <v>147</v>
      </c>
      <c r="C19" s="23"/>
      <c r="D19" s="13">
        <v>13351</v>
      </c>
      <c r="E19" s="13">
        <v>4350</v>
      </c>
      <c r="F19" s="13">
        <v>5336</v>
      </c>
      <c r="G19" s="27" t="s">
        <v>41</v>
      </c>
      <c r="H19" s="15">
        <v>1594.31</v>
      </c>
      <c r="I19" s="16">
        <v>433.18</v>
      </c>
      <c r="J19" s="94">
        <f t="shared" si="0"/>
        <v>2027.49</v>
      </c>
    </row>
    <row r="20" spans="1:10" ht="12.75" customHeight="1">
      <c r="A20" s="115"/>
      <c r="B20" s="14" t="s">
        <v>146</v>
      </c>
      <c r="C20" s="23"/>
      <c r="D20" s="13">
        <v>13351</v>
      </c>
      <c r="E20" s="13"/>
      <c r="F20" s="13">
        <v>4116</v>
      </c>
      <c r="G20" s="27" t="s">
        <v>42</v>
      </c>
      <c r="H20" s="15">
        <v>107.53</v>
      </c>
      <c r="I20" s="16">
        <v>9.46</v>
      </c>
      <c r="J20" s="94">
        <f t="shared" si="0"/>
        <v>116.99000000000001</v>
      </c>
    </row>
    <row r="21" spans="1:10" ht="12.75" customHeight="1">
      <c r="A21" s="115"/>
      <c r="B21" s="14" t="s">
        <v>147</v>
      </c>
      <c r="C21" s="23"/>
      <c r="D21" s="13">
        <v>13351</v>
      </c>
      <c r="E21" s="13">
        <v>4359</v>
      </c>
      <c r="F21" s="13">
        <v>5336</v>
      </c>
      <c r="G21" s="27" t="s">
        <v>42</v>
      </c>
      <c r="H21" s="15">
        <v>107.53</v>
      </c>
      <c r="I21" s="16">
        <v>9.46</v>
      </c>
      <c r="J21" s="94">
        <f t="shared" si="0"/>
        <v>116.99000000000001</v>
      </c>
    </row>
    <row r="22" spans="1:10" ht="12.75" customHeight="1">
      <c r="A22" s="115"/>
      <c r="B22" s="14" t="s">
        <v>146</v>
      </c>
      <c r="C22" s="23"/>
      <c r="D22" s="13">
        <v>13351</v>
      </c>
      <c r="E22" s="13"/>
      <c r="F22" s="13">
        <v>4116</v>
      </c>
      <c r="G22" s="27" t="s">
        <v>44</v>
      </c>
      <c r="H22" s="15">
        <v>520.64</v>
      </c>
      <c r="I22" s="16">
        <v>137.11</v>
      </c>
      <c r="J22" s="94">
        <f t="shared" si="0"/>
        <v>657.75</v>
      </c>
    </row>
    <row r="23" spans="1:10" ht="12.75" customHeight="1">
      <c r="A23" s="115"/>
      <c r="B23" s="14" t="s">
        <v>147</v>
      </c>
      <c r="C23" s="23"/>
      <c r="D23" s="13">
        <v>13351</v>
      </c>
      <c r="E23" s="13">
        <v>4357</v>
      </c>
      <c r="F23" s="13">
        <v>5336</v>
      </c>
      <c r="G23" s="27" t="s">
        <v>44</v>
      </c>
      <c r="H23" s="15">
        <v>520.64</v>
      </c>
      <c r="I23" s="16">
        <v>137.11</v>
      </c>
      <c r="J23" s="94">
        <f t="shared" si="0"/>
        <v>657.75</v>
      </c>
    </row>
    <row r="24" spans="1:10" ht="12.75" customHeight="1">
      <c r="A24" s="115"/>
      <c r="B24" s="14" t="s">
        <v>146</v>
      </c>
      <c r="C24" s="23"/>
      <c r="D24" s="13">
        <v>13351</v>
      </c>
      <c r="E24" s="13"/>
      <c r="F24" s="13">
        <v>4116</v>
      </c>
      <c r="G24" s="27" t="s">
        <v>45</v>
      </c>
      <c r="H24" s="15">
        <v>173.55</v>
      </c>
      <c r="I24" s="16">
        <v>9.46</v>
      </c>
      <c r="J24" s="94">
        <f t="shared" si="0"/>
        <v>183.01000000000002</v>
      </c>
    </row>
    <row r="25" spans="1:10" ht="12.75" customHeight="1">
      <c r="A25" s="116"/>
      <c r="B25" s="14" t="s">
        <v>147</v>
      </c>
      <c r="C25" s="23"/>
      <c r="D25" s="13">
        <v>13351</v>
      </c>
      <c r="E25" s="13">
        <v>4359</v>
      </c>
      <c r="F25" s="13">
        <v>5336</v>
      </c>
      <c r="G25" s="27" t="s">
        <v>45</v>
      </c>
      <c r="H25" s="15">
        <v>173.55</v>
      </c>
      <c r="I25" s="16">
        <v>9.46</v>
      </c>
      <c r="J25" s="94">
        <f t="shared" si="0"/>
        <v>183.01000000000002</v>
      </c>
    </row>
    <row r="26" spans="1:12" s="35" customFormat="1" ht="12.75" customHeight="1">
      <c r="A26" s="31"/>
      <c r="B26" s="32"/>
      <c r="C26" s="33"/>
      <c r="D26" s="33"/>
      <c r="E26" s="117" t="s">
        <v>16</v>
      </c>
      <c r="F26" s="117"/>
      <c r="G26" s="117"/>
      <c r="H26" s="65">
        <f>H5+H7+H9+H10+H12+H14+H16+H18+H20+H22+H24</f>
        <v>5951.910000000001</v>
      </c>
      <c r="I26" s="65">
        <f aca="true" t="shared" si="1" ref="I26:J26">I5+I7+I9+I10+I12+I14+I16+I18+I20+I22+I24</f>
        <v>2571.884</v>
      </c>
      <c r="J26" s="65">
        <f t="shared" si="1"/>
        <v>8523.794</v>
      </c>
      <c r="L26" s="36"/>
    </row>
    <row r="27" spans="1:12" s="35" customFormat="1" ht="12.75" customHeight="1">
      <c r="A27" s="31"/>
      <c r="B27" s="37" t="s">
        <v>17</v>
      </c>
      <c r="C27" s="33"/>
      <c r="D27" s="33"/>
      <c r="E27" s="118" t="s">
        <v>18</v>
      </c>
      <c r="F27" s="118"/>
      <c r="G27" s="118"/>
      <c r="H27" s="34">
        <f>H6+H8+H11+H13+H15+H17+H19+H21+H23+H25</f>
        <v>10088.279999999999</v>
      </c>
      <c r="I27" s="34">
        <f aca="true" t="shared" si="2" ref="I27:J27">I6+I8+I11+I13+I15+I17+I19+I21+I23+I25</f>
        <v>2571.88</v>
      </c>
      <c r="J27" s="34">
        <f t="shared" si="2"/>
        <v>12660.16</v>
      </c>
      <c r="L27" s="36"/>
    </row>
    <row r="28" spans="1:10" ht="12.75" customHeight="1">
      <c r="A28" s="31"/>
      <c r="B28" s="38"/>
      <c r="C28" s="33"/>
      <c r="D28" s="33"/>
      <c r="E28" s="119" t="s">
        <v>19</v>
      </c>
      <c r="F28" s="119"/>
      <c r="G28" s="119"/>
      <c r="H28" s="39">
        <v>0</v>
      </c>
      <c r="I28" s="39">
        <v>0</v>
      </c>
      <c r="J28" s="39">
        <v>0</v>
      </c>
    </row>
    <row r="29" spans="1:10" ht="12.75" customHeight="1">
      <c r="A29" s="40"/>
      <c r="B29" s="41"/>
      <c r="C29" s="42"/>
      <c r="D29" s="42"/>
      <c r="E29" s="119" t="s">
        <v>20</v>
      </c>
      <c r="F29" s="119"/>
      <c r="G29" s="119"/>
      <c r="H29" s="43">
        <f>H26-H27-H28</f>
        <v>-4136.369999999998</v>
      </c>
      <c r="I29" s="43">
        <f aca="true" t="shared" si="3" ref="I29:J29">I26-I27-I28</f>
        <v>0.0039999999999054126</v>
      </c>
      <c r="J29" s="43">
        <f t="shared" si="3"/>
        <v>-4136.366</v>
      </c>
    </row>
    <row r="30" spans="1:10" ht="12.75" customHeight="1">
      <c r="A30" s="44" t="s">
        <v>21</v>
      </c>
      <c r="B30" s="45"/>
      <c r="C30" s="46"/>
      <c r="D30" s="46"/>
      <c r="E30" s="47"/>
      <c r="F30" s="45"/>
      <c r="G30" s="45"/>
      <c r="H30" s="48"/>
      <c r="I30" s="48"/>
      <c r="J30" s="49"/>
    </row>
    <row r="31" spans="1:10" ht="12.75" customHeight="1">
      <c r="A31" s="121" t="s">
        <v>13</v>
      </c>
      <c r="B31" s="50" t="s">
        <v>144</v>
      </c>
      <c r="C31" s="51"/>
      <c r="D31" s="51"/>
      <c r="E31" s="51">
        <v>3313</v>
      </c>
      <c r="F31" s="51">
        <v>5222</v>
      </c>
      <c r="G31" s="27" t="s">
        <v>143</v>
      </c>
      <c r="H31" s="15">
        <v>70</v>
      </c>
      <c r="I31" s="52">
        <v>-70</v>
      </c>
      <c r="J31" s="15">
        <f aca="true" t="shared" si="4" ref="J31:J32">H31+I31</f>
        <v>0</v>
      </c>
    </row>
    <row r="32" spans="1:10" ht="12.75" customHeight="1">
      <c r="A32" s="121"/>
      <c r="B32" s="17" t="s">
        <v>145</v>
      </c>
      <c r="C32" s="18" t="s">
        <v>40</v>
      </c>
      <c r="D32" s="19"/>
      <c r="E32" s="19">
        <v>3313</v>
      </c>
      <c r="F32" s="19">
        <v>5169</v>
      </c>
      <c r="G32" s="28" t="s">
        <v>143</v>
      </c>
      <c r="H32" s="20">
        <v>0</v>
      </c>
      <c r="I32" s="53">
        <v>70</v>
      </c>
      <c r="J32" s="20">
        <f t="shared" si="4"/>
        <v>70</v>
      </c>
    </row>
    <row r="33" spans="1:12" ht="15">
      <c r="A33" s="45"/>
      <c r="B33" s="57"/>
      <c r="C33" s="58"/>
      <c r="D33" s="58"/>
      <c r="E33" s="102" t="s">
        <v>22</v>
      </c>
      <c r="F33" s="103"/>
      <c r="G33" s="104"/>
      <c r="H33" s="59">
        <f>SUM(H31:H32)</f>
        <v>70</v>
      </c>
      <c r="I33" s="59">
        <f>SUM(I31:I32)</f>
        <v>0</v>
      </c>
      <c r="J33" s="59">
        <f>SUM(J31:J32)</f>
        <v>70</v>
      </c>
      <c r="L33" s="4"/>
    </row>
    <row r="34" spans="1:12" ht="15">
      <c r="A34" s="60" t="s">
        <v>23</v>
      </c>
      <c r="B34" s="45"/>
      <c r="C34" s="46"/>
      <c r="D34" s="46"/>
      <c r="E34" s="61"/>
      <c r="F34" s="57"/>
      <c r="G34" s="57"/>
      <c r="H34" s="62"/>
      <c r="I34" s="63"/>
      <c r="J34" s="64"/>
      <c r="L34" s="4"/>
    </row>
    <row r="35" spans="1:12" ht="15">
      <c r="A35" s="96" t="s">
        <v>13</v>
      </c>
      <c r="B35" s="14"/>
      <c r="C35" s="23"/>
      <c r="D35" s="27"/>
      <c r="E35" s="13"/>
      <c r="F35" s="13"/>
      <c r="G35" s="27"/>
      <c r="H35" s="15">
        <v>0</v>
      </c>
      <c r="I35" s="16">
        <v>0</v>
      </c>
      <c r="J35" s="15">
        <f>H35+I35</f>
        <v>0</v>
      </c>
      <c r="L35" s="4"/>
    </row>
    <row r="36" spans="1:12" ht="15">
      <c r="A36" s="42"/>
      <c r="B36" s="57"/>
      <c r="C36" s="58"/>
      <c r="D36" s="58"/>
      <c r="E36" s="105" t="s">
        <v>24</v>
      </c>
      <c r="F36" s="105"/>
      <c r="G36" s="105"/>
      <c r="H36" s="65">
        <f>SUM(H35:H35)</f>
        <v>0</v>
      </c>
      <c r="I36" s="65">
        <f>SUM(I35:I35)</f>
        <v>0</v>
      </c>
      <c r="J36" s="65">
        <f>SUM(J35:J35)</f>
        <v>0</v>
      </c>
      <c r="L36" s="4"/>
    </row>
    <row r="37" spans="1:12" ht="15">
      <c r="A37" s="42"/>
      <c r="B37" s="41"/>
      <c r="C37" s="42"/>
      <c r="D37" s="42"/>
      <c r="E37" s="66"/>
      <c r="F37" s="66"/>
      <c r="G37" s="67"/>
      <c r="H37" s="68"/>
      <c r="I37" s="69"/>
      <c r="J37" s="70"/>
      <c r="L37" s="4"/>
    </row>
    <row r="38" spans="2:12" ht="15">
      <c r="B38" s="71" t="s">
        <v>25</v>
      </c>
      <c r="C38" s="46"/>
      <c r="D38" s="46"/>
      <c r="E38" s="106" t="s">
        <v>16</v>
      </c>
      <c r="F38" s="107"/>
      <c r="G38" s="107"/>
      <c r="H38" s="108"/>
      <c r="I38" s="72">
        <f>I26</f>
        <v>2571.884</v>
      </c>
      <c r="J38" s="72"/>
      <c r="L38" s="4"/>
    </row>
    <row r="39" spans="2:12" ht="15">
      <c r="B39" s="45"/>
      <c r="C39" s="46"/>
      <c r="D39" s="46"/>
      <c r="E39" s="106" t="s">
        <v>26</v>
      </c>
      <c r="F39" s="107"/>
      <c r="G39" s="107"/>
      <c r="H39" s="108"/>
      <c r="I39" s="72">
        <f>I33+I27</f>
        <v>2571.88</v>
      </c>
      <c r="J39" s="50"/>
      <c r="L39" s="4"/>
    </row>
    <row r="40" spans="2:12" ht="15">
      <c r="B40" s="45"/>
      <c r="C40" s="46"/>
      <c r="D40" s="46"/>
      <c r="E40" s="106" t="s">
        <v>27</v>
      </c>
      <c r="F40" s="107"/>
      <c r="G40" s="107"/>
      <c r="H40" s="108"/>
      <c r="I40" s="72">
        <f>I36+I28</f>
        <v>0</v>
      </c>
      <c r="J40" s="73"/>
      <c r="L40" s="4"/>
    </row>
    <row r="41" spans="2:12" ht="15">
      <c r="B41" s="45"/>
      <c r="C41" s="46"/>
      <c r="D41" s="46"/>
      <c r="E41" s="106" t="s">
        <v>28</v>
      </c>
      <c r="F41" s="107"/>
      <c r="G41" s="107"/>
      <c r="H41" s="108"/>
      <c r="I41" s="72">
        <f>I39+I40</f>
        <v>2571.88</v>
      </c>
      <c r="J41" s="73"/>
      <c r="L41" s="4"/>
    </row>
    <row r="42" spans="2:12" ht="15">
      <c r="B42" s="45"/>
      <c r="C42" s="46"/>
      <c r="D42" s="46"/>
      <c r="E42" s="99" t="s">
        <v>29</v>
      </c>
      <c r="F42" s="100"/>
      <c r="G42" s="100"/>
      <c r="H42" s="101"/>
      <c r="I42" s="72">
        <f>I38-I41</f>
        <v>0.0039999999999054126</v>
      </c>
      <c r="J42" s="73"/>
      <c r="L42" s="4"/>
    </row>
    <row r="43" spans="2:12" ht="15">
      <c r="B43" s="45"/>
      <c r="C43" s="46"/>
      <c r="D43" s="46"/>
      <c r="E43" s="99" t="s">
        <v>30</v>
      </c>
      <c r="F43" s="100"/>
      <c r="G43" s="100"/>
      <c r="H43" s="101"/>
      <c r="I43" s="72">
        <v>0</v>
      </c>
      <c r="J43" s="73"/>
      <c r="L43" s="4"/>
    </row>
    <row r="44" spans="5:12" ht="15">
      <c r="E44" s="30" t="s">
        <v>31</v>
      </c>
      <c r="G44" s="45"/>
      <c r="H44" s="75">
        <v>44097</v>
      </c>
      <c r="J44" s="75">
        <v>44097</v>
      </c>
      <c r="L44" s="4"/>
    </row>
    <row r="45" spans="2:12" ht="15">
      <c r="B45" s="71" t="s">
        <v>32</v>
      </c>
      <c r="C45" s="46"/>
      <c r="D45" s="46"/>
      <c r="E45" s="76" t="s">
        <v>33</v>
      </c>
      <c r="F45" s="77"/>
      <c r="G45" s="78"/>
      <c r="H45" s="79">
        <v>529360.37</v>
      </c>
      <c r="I45" s="72">
        <f>I38</f>
        <v>2571.884</v>
      </c>
      <c r="J45" s="72">
        <f>H45+I45</f>
        <v>531932.254</v>
      </c>
      <c r="L45" s="4"/>
    </row>
    <row r="46" spans="2:12" ht="15">
      <c r="B46" s="45"/>
      <c r="C46" s="46"/>
      <c r="D46" s="46"/>
      <c r="E46" s="80" t="s">
        <v>26</v>
      </c>
      <c r="F46" s="81"/>
      <c r="G46" s="82"/>
      <c r="H46" s="83">
        <v>403617.21</v>
      </c>
      <c r="I46" s="72">
        <f>I33+I27</f>
        <v>2571.88</v>
      </c>
      <c r="J46" s="73">
        <f>H46+I46</f>
        <v>406189.09</v>
      </c>
      <c r="L46" s="4"/>
    </row>
    <row r="47" spans="2:12" ht="15">
      <c r="B47" s="45"/>
      <c r="C47" s="46"/>
      <c r="D47" s="46"/>
      <c r="E47" s="40" t="s">
        <v>27</v>
      </c>
      <c r="F47" s="45"/>
      <c r="G47" s="84"/>
      <c r="H47" s="83">
        <v>125743.16</v>
      </c>
      <c r="I47" s="72">
        <f>I36+I28</f>
        <v>0</v>
      </c>
      <c r="J47" s="73">
        <f>H47+I47</f>
        <v>125743.16</v>
      </c>
      <c r="L47" s="4"/>
    </row>
    <row r="48" spans="2:12" ht="15">
      <c r="B48" s="75" t="s">
        <v>39</v>
      </c>
      <c r="E48" s="85" t="s">
        <v>34</v>
      </c>
      <c r="F48" s="81"/>
      <c r="G48" s="82"/>
      <c r="H48" s="72">
        <f>H46+H47</f>
        <v>529360.37</v>
      </c>
      <c r="I48" s="72">
        <f>SUM(I46:I47)</f>
        <v>2571.88</v>
      </c>
      <c r="J48" s="72">
        <f>SUM(J46:J47)</f>
        <v>531932.25</v>
      </c>
      <c r="L48" s="4"/>
    </row>
    <row r="49" spans="5:12" ht="15">
      <c r="E49" s="40" t="s">
        <v>20</v>
      </c>
      <c r="F49" s="45"/>
      <c r="G49" s="84"/>
      <c r="H49" s="73">
        <f>H45-H48</f>
        <v>0</v>
      </c>
      <c r="I49" s="72">
        <f>I45-I48</f>
        <v>0.0039999999999054126</v>
      </c>
      <c r="J49" s="73">
        <f>J45-J48</f>
        <v>0.003999999957159162</v>
      </c>
      <c r="L49" s="4"/>
    </row>
    <row r="50" spans="5:12" ht="15">
      <c r="E50" s="85" t="s">
        <v>35</v>
      </c>
      <c r="F50" s="81"/>
      <c r="G50" s="82"/>
      <c r="H50" s="86">
        <v>0</v>
      </c>
      <c r="I50" s="72">
        <v>0</v>
      </c>
      <c r="J50" s="72">
        <f>H50+I50</f>
        <v>0</v>
      </c>
      <c r="L50" s="4"/>
    </row>
    <row r="51" ht="15">
      <c r="L51" s="4"/>
    </row>
    <row r="52" ht="15">
      <c r="L52" s="4"/>
    </row>
    <row r="53" spans="3:12" ht="15">
      <c r="C53" s="4"/>
      <c r="D53" s="4"/>
      <c r="L53" s="4"/>
    </row>
    <row r="54" spans="3:12" ht="15">
      <c r="C54" s="4"/>
      <c r="D54" s="4"/>
      <c r="L54" s="4"/>
    </row>
    <row r="55" spans="3:12" ht="15">
      <c r="C55" s="4"/>
      <c r="D55" s="4"/>
      <c r="L55" s="4"/>
    </row>
    <row r="56" spans="3:12" ht="15">
      <c r="C56" s="4"/>
      <c r="D56" s="4"/>
      <c r="L56" s="4"/>
    </row>
    <row r="57" spans="3:12" ht="15">
      <c r="C57" s="4"/>
      <c r="D57" s="4"/>
      <c r="L57" s="4"/>
    </row>
  </sheetData>
  <mergeCells count="21">
    <mergeCell ref="A12:A25"/>
    <mergeCell ref="E41:H41"/>
    <mergeCell ref="E42:H42"/>
    <mergeCell ref="E43:H43"/>
    <mergeCell ref="A5:A6"/>
    <mergeCell ref="A7:A8"/>
    <mergeCell ref="E36:G36"/>
    <mergeCell ref="E38:H38"/>
    <mergeCell ref="E39:H39"/>
    <mergeCell ref="E40:H40"/>
    <mergeCell ref="E33:G33"/>
    <mergeCell ref="E26:G26"/>
    <mergeCell ref="E27:G27"/>
    <mergeCell ref="E28:G28"/>
    <mergeCell ref="E29:G29"/>
    <mergeCell ref="A31:A32"/>
    <mergeCell ref="B2:B3"/>
    <mergeCell ref="E2:E3"/>
    <mergeCell ref="F2:F3"/>
    <mergeCell ref="G2:G3"/>
    <mergeCell ref="A9:A11"/>
  </mergeCells>
  <conditionalFormatting sqref="C26:D28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19">
    <cfRule type="expression" priority="13" dxfId="2" stopIfTrue="1">
      <formula>$J118="Z"</formula>
    </cfRule>
    <cfRule type="expression" priority="14" dxfId="1" stopIfTrue="1">
      <formula>$J118="T"</formula>
    </cfRule>
    <cfRule type="expression" priority="15" dxfId="0" stopIfTrue="1">
      <formula>$J118="Y"</formula>
    </cfRule>
  </conditionalFormatting>
  <conditionalFormatting sqref="H120">
    <cfRule type="expression" priority="10" dxfId="2" stopIfTrue="1">
      <formula>$J119="Z"</formula>
    </cfRule>
    <cfRule type="expression" priority="11" dxfId="1" stopIfTrue="1">
      <formula>$J119="T"</formula>
    </cfRule>
    <cfRule type="expression" priority="12" dxfId="0" stopIfTrue="1">
      <formula>$J119="Y"</formula>
    </cfRule>
  </conditionalFormatting>
  <conditionalFormatting sqref="H121">
    <cfRule type="expression" priority="7" dxfId="2" stopIfTrue="1">
      <formula>$J120="Z"</formula>
    </cfRule>
    <cfRule type="expression" priority="8" dxfId="1" stopIfTrue="1">
      <formula>$J120="T"</formula>
    </cfRule>
    <cfRule type="expression" priority="9" dxfId="0" stopIfTrue="1">
      <formula>$J120="Y"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45:H47">
    <cfRule type="expression" priority="1" dxfId="2" stopIfTrue="1">
      <formula>$J45="Z"</formula>
    </cfRule>
    <cfRule type="expression" priority="2" dxfId="1" stopIfTrue="1">
      <formula>$J45="T"</formula>
    </cfRule>
    <cfRule type="expression" priority="3" dxfId="0" stopIfTrue="1">
      <formula>$J45="Y"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 topLeftCell="A55">
      <selection activeCell="K29" sqref="K29"/>
    </sheetView>
  </sheetViews>
  <sheetFormatPr defaultColWidth="9.140625" defaultRowHeight="15"/>
  <cols>
    <col min="1" max="1" width="4.421875" style="4" customWidth="1"/>
    <col min="2" max="2" width="69.7109375" style="4" customWidth="1"/>
    <col min="3" max="3" width="4.140625" style="74" customWidth="1"/>
    <col min="4" max="4" width="10.00390625" style="74" bestFit="1" customWidth="1"/>
    <col min="5" max="5" width="6.7109375" style="4" customWidth="1"/>
    <col min="6" max="6" width="6.28125" style="4" customWidth="1"/>
    <col min="7" max="7" width="5.421875" style="4" customWidth="1"/>
    <col min="8" max="8" width="9.8515625" style="4" customWidth="1"/>
    <col min="9" max="9" width="10.57421875" style="4" customWidth="1"/>
    <col min="10" max="10" width="10.28125" style="4" customWidth="1"/>
    <col min="11" max="11" width="59.00390625" style="4" customWidth="1"/>
    <col min="12" max="12" width="9.7109375" style="6" customWidth="1"/>
    <col min="13" max="16384" width="9.140625" style="4" customWidth="1"/>
  </cols>
  <sheetData>
    <row r="1" spans="1:10" ht="15">
      <c r="A1" s="1" t="s">
        <v>36</v>
      </c>
      <c r="B1" s="2"/>
      <c r="C1" s="3"/>
      <c r="D1" s="3"/>
      <c r="I1" s="2"/>
      <c r="J1" s="5" t="s">
        <v>152</v>
      </c>
    </row>
    <row r="2" spans="1:12" s="2" customFormat="1" ht="15">
      <c r="A2" s="7" t="s">
        <v>0</v>
      </c>
      <c r="B2" s="112" t="s">
        <v>1</v>
      </c>
      <c r="C2" s="7"/>
      <c r="D2" s="7" t="s">
        <v>2</v>
      </c>
      <c r="E2" s="112" t="s">
        <v>3</v>
      </c>
      <c r="F2" s="112" t="s">
        <v>4</v>
      </c>
      <c r="G2" s="112" t="s">
        <v>5</v>
      </c>
      <c r="H2" s="7" t="s">
        <v>6</v>
      </c>
      <c r="I2" s="7" t="s">
        <v>7</v>
      </c>
      <c r="J2" s="7" t="s">
        <v>8</v>
      </c>
      <c r="L2" s="5"/>
    </row>
    <row r="3" spans="1:12" s="2" customFormat="1" ht="15">
      <c r="A3" s="8" t="s">
        <v>9</v>
      </c>
      <c r="B3" s="113"/>
      <c r="C3" s="8"/>
      <c r="D3" s="8" t="s">
        <v>10</v>
      </c>
      <c r="E3" s="113"/>
      <c r="F3" s="113"/>
      <c r="G3" s="113"/>
      <c r="H3" s="8" t="s">
        <v>11</v>
      </c>
      <c r="I3" s="8" t="s">
        <v>38</v>
      </c>
      <c r="J3" s="8" t="s">
        <v>11</v>
      </c>
      <c r="L3" s="5"/>
    </row>
    <row r="4" spans="1:10" ht="12.75" customHeight="1">
      <c r="A4" s="9" t="s">
        <v>12</v>
      </c>
      <c r="B4" s="10"/>
      <c r="C4" s="11"/>
      <c r="D4" s="11"/>
      <c r="E4" s="11"/>
      <c r="F4" s="11"/>
      <c r="G4" s="11"/>
      <c r="H4" s="11"/>
      <c r="I4" s="12"/>
      <c r="J4" s="13"/>
    </row>
    <row r="5" spans="1:10" ht="12.75" customHeight="1">
      <c r="A5" s="114" t="s">
        <v>13</v>
      </c>
      <c r="B5" s="17" t="s">
        <v>46</v>
      </c>
      <c r="C5" s="18" t="s">
        <v>40</v>
      </c>
      <c r="D5" s="19"/>
      <c r="E5" s="19"/>
      <c r="F5" s="19">
        <v>4116</v>
      </c>
      <c r="G5" s="28" t="s">
        <v>41</v>
      </c>
      <c r="H5" s="20">
        <v>0</v>
      </c>
      <c r="I5" s="29">
        <v>210.85</v>
      </c>
      <c r="J5" s="22">
        <f aca="true" t="shared" si="0" ref="J5:J31">H5+I5</f>
        <v>210.85</v>
      </c>
    </row>
    <row r="6" spans="1:10" ht="12.75" customHeight="1">
      <c r="A6" s="115"/>
      <c r="B6" s="17" t="s">
        <v>47</v>
      </c>
      <c r="C6" s="18" t="s">
        <v>40</v>
      </c>
      <c r="D6" s="19"/>
      <c r="E6" s="19">
        <v>4350</v>
      </c>
      <c r="F6" s="19">
        <v>5336</v>
      </c>
      <c r="G6" s="28" t="s">
        <v>41</v>
      </c>
      <c r="H6" s="20">
        <v>0</v>
      </c>
      <c r="I6" s="21">
        <v>210.85</v>
      </c>
      <c r="J6" s="22">
        <f t="shared" si="0"/>
        <v>210.85</v>
      </c>
    </row>
    <row r="7" spans="1:10" ht="12.75" customHeight="1">
      <c r="A7" s="115"/>
      <c r="B7" s="17" t="s">
        <v>46</v>
      </c>
      <c r="C7" s="18" t="s">
        <v>40</v>
      </c>
      <c r="D7" s="19"/>
      <c r="E7" s="19"/>
      <c r="F7" s="19">
        <v>4116</v>
      </c>
      <c r="G7" s="28" t="s">
        <v>42</v>
      </c>
      <c r="H7" s="20">
        <v>0</v>
      </c>
      <c r="I7" s="21">
        <v>13.14</v>
      </c>
      <c r="J7" s="22">
        <f t="shared" si="0"/>
        <v>13.14</v>
      </c>
    </row>
    <row r="8" spans="1:10" ht="12.75" customHeight="1">
      <c r="A8" s="115"/>
      <c r="B8" s="17" t="s">
        <v>47</v>
      </c>
      <c r="C8" s="18" t="s">
        <v>40</v>
      </c>
      <c r="D8" s="19"/>
      <c r="E8" s="19">
        <v>4359</v>
      </c>
      <c r="F8" s="19">
        <v>5336</v>
      </c>
      <c r="G8" s="28" t="s">
        <v>42</v>
      </c>
      <c r="H8" s="20">
        <v>0</v>
      </c>
      <c r="I8" s="21">
        <v>13.14</v>
      </c>
      <c r="J8" s="22">
        <f t="shared" si="0"/>
        <v>13.14</v>
      </c>
    </row>
    <row r="9" spans="1:12" ht="12.75" customHeight="1">
      <c r="A9" s="115"/>
      <c r="B9" s="17" t="s">
        <v>46</v>
      </c>
      <c r="C9" s="18" t="s">
        <v>40</v>
      </c>
      <c r="D9" s="19"/>
      <c r="E9" s="19"/>
      <c r="F9" s="19">
        <v>4116</v>
      </c>
      <c r="G9" s="28" t="s">
        <v>43</v>
      </c>
      <c r="H9" s="20">
        <v>0</v>
      </c>
      <c r="I9" s="21">
        <v>221.81</v>
      </c>
      <c r="J9" s="22">
        <f t="shared" si="0"/>
        <v>221.81</v>
      </c>
      <c r="L9" s="24"/>
    </row>
    <row r="10" spans="1:12" ht="12.75" customHeight="1">
      <c r="A10" s="115"/>
      <c r="B10" s="17" t="s">
        <v>47</v>
      </c>
      <c r="C10" s="18" t="s">
        <v>40</v>
      </c>
      <c r="D10" s="19"/>
      <c r="E10" s="19">
        <v>4350</v>
      </c>
      <c r="F10" s="19">
        <v>5336</v>
      </c>
      <c r="G10" s="28" t="s">
        <v>43</v>
      </c>
      <c r="H10" s="20">
        <v>0</v>
      </c>
      <c r="I10" s="21">
        <v>221.81</v>
      </c>
      <c r="J10" s="22">
        <f t="shared" si="0"/>
        <v>221.81</v>
      </c>
      <c r="L10" s="24"/>
    </row>
    <row r="11" spans="1:12" ht="12.75" customHeight="1">
      <c r="A11" s="115"/>
      <c r="B11" s="17" t="s">
        <v>46</v>
      </c>
      <c r="C11" s="18" t="s">
        <v>40</v>
      </c>
      <c r="D11" s="19"/>
      <c r="E11" s="19"/>
      <c r="F11" s="19">
        <v>4116</v>
      </c>
      <c r="G11" s="28" t="s">
        <v>44</v>
      </c>
      <c r="H11" s="20">
        <v>0</v>
      </c>
      <c r="I11" s="21">
        <v>114.04</v>
      </c>
      <c r="J11" s="22">
        <f t="shared" si="0"/>
        <v>114.04</v>
      </c>
      <c r="L11" s="24"/>
    </row>
    <row r="12" spans="1:12" ht="12.75" customHeight="1">
      <c r="A12" s="115"/>
      <c r="B12" s="17" t="s">
        <v>47</v>
      </c>
      <c r="C12" s="18" t="s">
        <v>40</v>
      </c>
      <c r="D12" s="19"/>
      <c r="E12" s="19">
        <v>4357</v>
      </c>
      <c r="F12" s="19">
        <v>5336</v>
      </c>
      <c r="G12" s="28" t="s">
        <v>44</v>
      </c>
      <c r="H12" s="20">
        <v>0</v>
      </c>
      <c r="I12" s="21">
        <v>114.04</v>
      </c>
      <c r="J12" s="22">
        <f t="shared" si="0"/>
        <v>114.04</v>
      </c>
      <c r="L12" s="24"/>
    </row>
    <row r="13" spans="1:12" ht="12.75" customHeight="1">
      <c r="A13" s="115"/>
      <c r="B13" s="17" t="s">
        <v>46</v>
      </c>
      <c r="C13" s="18" t="s">
        <v>40</v>
      </c>
      <c r="D13" s="19"/>
      <c r="E13" s="19"/>
      <c r="F13" s="19">
        <v>4116</v>
      </c>
      <c r="G13" s="28" t="s">
        <v>45</v>
      </c>
      <c r="H13" s="20">
        <v>0</v>
      </c>
      <c r="I13" s="21">
        <v>6.43</v>
      </c>
      <c r="J13" s="22">
        <f t="shared" si="0"/>
        <v>6.43</v>
      </c>
      <c r="L13" s="24"/>
    </row>
    <row r="14" spans="1:10" ht="12.75" customHeight="1">
      <c r="A14" s="116"/>
      <c r="B14" s="17" t="s">
        <v>47</v>
      </c>
      <c r="C14" s="18" t="s">
        <v>40</v>
      </c>
      <c r="D14" s="19"/>
      <c r="E14" s="19">
        <v>4359</v>
      </c>
      <c r="F14" s="19">
        <v>5336</v>
      </c>
      <c r="G14" s="28" t="s">
        <v>45</v>
      </c>
      <c r="H14" s="20">
        <v>0</v>
      </c>
      <c r="I14" s="21">
        <v>6.43</v>
      </c>
      <c r="J14" s="22">
        <f t="shared" si="0"/>
        <v>6.43</v>
      </c>
    </row>
    <row r="15" spans="1:10" ht="12.75" customHeight="1">
      <c r="A15" s="114" t="s">
        <v>14</v>
      </c>
      <c r="B15" s="25" t="s">
        <v>56</v>
      </c>
      <c r="C15" s="18" t="s">
        <v>40</v>
      </c>
      <c r="D15" s="19">
        <v>120113014</v>
      </c>
      <c r="E15" s="19"/>
      <c r="F15" s="19">
        <v>4122</v>
      </c>
      <c r="G15" s="28" t="s">
        <v>52</v>
      </c>
      <c r="H15" s="20">
        <v>0</v>
      </c>
      <c r="I15" s="29">
        <v>5.93</v>
      </c>
      <c r="J15" s="22">
        <f t="shared" si="0"/>
        <v>5.93</v>
      </c>
    </row>
    <row r="16" spans="1:10" ht="12.75" customHeight="1">
      <c r="A16" s="115"/>
      <c r="B16" s="25" t="s">
        <v>57</v>
      </c>
      <c r="C16" s="18" t="s">
        <v>40</v>
      </c>
      <c r="D16" s="19">
        <v>120513014</v>
      </c>
      <c r="E16" s="19"/>
      <c r="F16" s="19">
        <v>4122</v>
      </c>
      <c r="G16" s="28" t="s">
        <v>52</v>
      </c>
      <c r="H16" s="20">
        <v>0</v>
      </c>
      <c r="I16" s="29">
        <v>33.59</v>
      </c>
      <c r="J16" s="22">
        <f t="shared" si="0"/>
        <v>33.59</v>
      </c>
    </row>
    <row r="17" spans="1:12" ht="15">
      <c r="A17" s="115"/>
      <c r="B17" s="25" t="s">
        <v>58</v>
      </c>
      <c r="C17" s="18" t="s">
        <v>40</v>
      </c>
      <c r="D17" s="19">
        <v>120113014</v>
      </c>
      <c r="E17" s="19">
        <v>3113</v>
      </c>
      <c r="F17" s="19">
        <v>5336</v>
      </c>
      <c r="G17" s="28" t="s">
        <v>52</v>
      </c>
      <c r="H17" s="20">
        <v>0</v>
      </c>
      <c r="I17" s="29">
        <v>5.93</v>
      </c>
      <c r="J17" s="22">
        <f t="shared" si="0"/>
        <v>5.93</v>
      </c>
      <c r="L17" s="4"/>
    </row>
    <row r="18" spans="1:12" ht="15">
      <c r="A18" s="115"/>
      <c r="B18" s="25" t="s">
        <v>59</v>
      </c>
      <c r="C18" s="18" t="s">
        <v>40</v>
      </c>
      <c r="D18" s="19">
        <v>120513014</v>
      </c>
      <c r="E18" s="19">
        <v>3113</v>
      </c>
      <c r="F18" s="19">
        <v>5336</v>
      </c>
      <c r="G18" s="28" t="s">
        <v>52</v>
      </c>
      <c r="H18" s="20">
        <v>0</v>
      </c>
      <c r="I18" s="29">
        <v>33.59</v>
      </c>
      <c r="J18" s="22">
        <f t="shared" si="0"/>
        <v>33.59</v>
      </c>
      <c r="L18" s="4"/>
    </row>
    <row r="19" spans="1:12" ht="15">
      <c r="A19" s="115"/>
      <c r="B19" s="25" t="s">
        <v>60</v>
      </c>
      <c r="C19" s="18" t="s">
        <v>40</v>
      </c>
      <c r="D19" s="19">
        <v>120113014</v>
      </c>
      <c r="E19" s="19"/>
      <c r="F19" s="19">
        <v>4122</v>
      </c>
      <c r="G19" s="28" t="s">
        <v>53</v>
      </c>
      <c r="H19" s="20">
        <v>0</v>
      </c>
      <c r="I19" s="29">
        <v>16.89</v>
      </c>
      <c r="J19" s="22">
        <f t="shared" si="0"/>
        <v>16.89</v>
      </c>
      <c r="L19" s="4"/>
    </row>
    <row r="20" spans="1:12" ht="15">
      <c r="A20" s="115"/>
      <c r="B20" s="25" t="s">
        <v>61</v>
      </c>
      <c r="C20" s="18" t="s">
        <v>40</v>
      </c>
      <c r="D20" s="19">
        <v>120513014</v>
      </c>
      <c r="E20" s="19"/>
      <c r="F20" s="19">
        <v>4122</v>
      </c>
      <c r="G20" s="28" t="s">
        <v>53</v>
      </c>
      <c r="H20" s="20">
        <v>0</v>
      </c>
      <c r="I20" s="29">
        <v>95.69</v>
      </c>
      <c r="J20" s="22">
        <f t="shared" si="0"/>
        <v>95.69</v>
      </c>
      <c r="L20" s="4"/>
    </row>
    <row r="21" spans="1:12" ht="15">
      <c r="A21" s="115"/>
      <c r="B21" s="25" t="s">
        <v>63</v>
      </c>
      <c r="C21" s="18" t="s">
        <v>40</v>
      </c>
      <c r="D21" s="19">
        <v>120113014</v>
      </c>
      <c r="E21" s="19">
        <v>3111</v>
      </c>
      <c r="F21" s="19">
        <v>5336</v>
      </c>
      <c r="G21" s="28" t="s">
        <v>53</v>
      </c>
      <c r="H21" s="20">
        <v>0</v>
      </c>
      <c r="I21" s="29">
        <v>16.89</v>
      </c>
      <c r="J21" s="22">
        <f t="shared" si="0"/>
        <v>16.89</v>
      </c>
      <c r="L21" s="4"/>
    </row>
    <row r="22" spans="1:12" ht="15">
      <c r="A22" s="115"/>
      <c r="B22" s="25" t="s">
        <v>62</v>
      </c>
      <c r="C22" s="18" t="s">
        <v>40</v>
      </c>
      <c r="D22" s="19">
        <v>120513014</v>
      </c>
      <c r="E22" s="19">
        <v>3111</v>
      </c>
      <c r="F22" s="19">
        <v>5336</v>
      </c>
      <c r="G22" s="28" t="s">
        <v>53</v>
      </c>
      <c r="H22" s="20">
        <v>0</v>
      </c>
      <c r="I22" s="29">
        <v>95.69</v>
      </c>
      <c r="J22" s="22">
        <f t="shared" si="0"/>
        <v>95.69</v>
      </c>
      <c r="L22" s="4"/>
    </row>
    <row r="23" spans="1:12" ht="15">
      <c r="A23" s="115"/>
      <c r="B23" s="25" t="s">
        <v>64</v>
      </c>
      <c r="C23" s="18" t="s">
        <v>40</v>
      </c>
      <c r="D23" s="19">
        <v>120113014</v>
      </c>
      <c r="E23" s="19"/>
      <c r="F23" s="19">
        <v>4122</v>
      </c>
      <c r="G23" s="28" t="s">
        <v>54</v>
      </c>
      <c r="H23" s="20">
        <v>0</v>
      </c>
      <c r="I23" s="29">
        <v>5.22</v>
      </c>
      <c r="J23" s="22">
        <f t="shared" si="0"/>
        <v>5.22</v>
      </c>
      <c r="L23" s="4"/>
    </row>
    <row r="24" spans="1:12" ht="15">
      <c r="A24" s="115"/>
      <c r="B24" s="25" t="s">
        <v>65</v>
      </c>
      <c r="C24" s="18" t="s">
        <v>40</v>
      </c>
      <c r="D24" s="19">
        <v>120513014</v>
      </c>
      <c r="E24" s="19"/>
      <c r="F24" s="19">
        <v>4122</v>
      </c>
      <c r="G24" s="28" t="s">
        <v>54</v>
      </c>
      <c r="H24" s="20">
        <v>0</v>
      </c>
      <c r="I24" s="29">
        <v>29.59</v>
      </c>
      <c r="J24" s="22">
        <f t="shared" si="0"/>
        <v>29.59</v>
      </c>
      <c r="L24" s="4"/>
    </row>
    <row r="25" spans="1:12" ht="15">
      <c r="A25" s="115"/>
      <c r="B25" s="25" t="s">
        <v>66</v>
      </c>
      <c r="C25" s="18" t="s">
        <v>40</v>
      </c>
      <c r="D25" s="19">
        <v>120113014</v>
      </c>
      <c r="E25" s="19">
        <v>3113</v>
      </c>
      <c r="F25" s="19">
        <v>5336</v>
      </c>
      <c r="G25" s="28" t="s">
        <v>54</v>
      </c>
      <c r="H25" s="20">
        <v>0</v>
      </c>
      <c r="I25" s="29">
        <v>5.22</v>
      </c>
      <c r="J25" s="22">
        <f t="shared" si="0"/>
        <v>5.22</v>
      </c>
      <c r="L25" s="4"/>
    </row>
    <row r="26" spans="1:12" ht="15">
      <c r="A26" s="115"/>
      <c r="B26" s="25" t="s">
        <v>67</v>
      </c>
      <c r="C26" s="18" t="s">
        <v>40</v>
      </c>
      <c r="D26" s="19">
        <v>120513014</v>
      </c>
      <c r="E26" s="19">
        <v>3113</v>
      </c>
      <c r="F26" s="19">
        <v>5336</v>
      </c>
      <c r="G26" s="28" t="s">
        <v>54</v>
      </c>
      <c r="H26" s="20">
        <v>0</v>
      </c>
      <c r="I26" s="29">
        <v>29.59</v>
      </c>
      <c r="J26" s="22">
        <f t="shared" si="0"/>
        <v>29.59</v>
      </c>
      <c r="L26" s="4"/>
    </row>
    <row r="27" spans="1:12" ht="15">
      <c r="A27" s="115"/>
      <c r="B27" s="25" t="s">
        <v>68</v>
      </c>
      <c r="C27" s="18" t="s">
        <v>40</v>
      </c>
      <c r="D27" s="19">
        <v>120113014</v>
      </c>
      <c r="E27" s="19"/>
      <c r="F27" s="19">
        <v>4122</v>
      </c>
      <c r="G27" s="28" t="s">
        <v>55</v>
      </c>
      <c r="H27" s="20">
        <v>0</v>
      </c>
      <c r="I27" s="29">
        <v>10.26</v>
      </c>
      <c r="J27" s="22">
        <f t="shared" si="0"/>
        <v>10.26</v>
      </c>
      <c r="L27" s="4"/>
    </row>
    <row r="28" spans="1:12" ht="15">
      <c r="A28" s="115"/>
      <c r="B28" s="25" t="s">
        <v>69</v>
      </c>
      <c r="C28" s="18" t="s">
        <v>40</v>
      </c>
      <c r="D28" s="19">
        <v>120513014</v>
      </c>
      <c r="E28" s="19"/>
      <c r="F28" s="19">
        <v>4122</v>
      </c>
      <c r="G28" s="28" t="s">
        <v>55</v>
      </c>
      <c r="H28" s="20">
        <v>0</v>
      </c>
      <c r="I28" s="29">
        <v>58.13</v>
      </c>
      <c r="J28" s="22">
        <f t="shared" si="0"/>
        <v>58.13</v>
      </c>
      <c r="K28" s="87"/>
      <c r="L28" s="4"/>
    </row>
    <row r="29" spans="1:12" ht="15">
      <c r="A29" s="115"/>
      <c r="B29" s="25" t="s">
        <v>70</v>
      </c>
      <c r="C29" s="18" t="s">
        <v>40</v>
      </c>
      <c r="D29" s="19">
        <v>120113014</v>
      </c>
      <c r="E29" s="19">
        <v>3113</v>
      </c>
      <c r="F29" s="19">
        <v>5336</v>
      </c>
      <c r="G29" s="28" t="s">
        <v>55</v>
      </c>
      <c r="H29" s="20">
        <v>0</v>
      </c>
      <c r="I29" s="29">
        <v>10.26</v>
      </c>
      <c r="J29" s="22">
        <f t="shared" si="0"/>
        <v>10.26</v>
      </c>
      <c r="L29" s="4"/>
    </row>
    <row r="30" spans="1:12" ht="15">
      <c r="A30" s="116"/>
      <c r="B30" s="25" t="s">
        <v>71</v>
      </c>
      <c r="C30" s="18" t="s">
        <v>40</v>
      </c>
      <c r="D30" s="19">
        <v>120513014</v>
      </c>
      <c r="E30" s="19">
        <v>3113</v>
      </c>
      <c r="F30" s="19">
        <v>5336</v>
      </c>
      <c r="G30" s="28" t="s">
        <v>55</v>
      </c>
      <c r="H30" s="20">
        <v>0</v>
      </c>
      <c r="I30" s="29">
        <v>58.13</v>
      </c>
      <c r="J30" s="22">
        <f t="shared" si="0"/>
        <v>58.13</v>
      </c>
      <c r="L30" s="4"/>
    </row>
    <row r="31" spans="1:12" ht="15">
      <c r="A31" s="121" t="s">
        <v>15</v>
      </c>
      <c r="B31" s="25" t="s">
        <v>75</v>
      </c>
      <c r="C31" s="18" t="s">
        <v>40</v>
      </c>
      <c r="D31" s="28" t="s">
        <v>77</v>
      </c>
      <c r="E31" s="19"/>
      <c r="F31" s="19">
        <v>4122</v>
      </c>
      <c r="G31" s="28" t="s">
        <v>52</v>
      </c>
      <c r="H31" s="20">
        <v>0</v>
      </c>
      <c r="I31" s="29">
        <v>81</v>
      </c>
      <c r="J31" s="22">
        <f t="shared" si="0"/>
        <v>81</v>
      </c>
      <c r="L31" s="4"/>
    </row>
    <row r="32" spans="1:12" ht="15">
      <c r="A32" s="121"/>
      <c r="B32" s="25" t="s">
        <v>76</v>
      </c>
      <c r="C32" s="18" t="s">
        <v>40</v>
      </c>
      <c r="D32" s="28" t="s">
        <v>77</v>
      </c>
      <c r="E32" s="19">
        <v>3113</v>
      </c>
      <c r="F32" s="19">
        <v>5336</v>
      </c>
      <c r="G32" s="28" t="s">
        <v>52</v>
      </c>
      <c r="H32" s="20">
        <v>0</v>
      </c>
      <c r="I32" s="29">
        <v>81</v>
      </c>
      <c r="J32" s="22">
        <f>H54+I32</f>
        <v>6032.910000000001</v>
      </c>
      <c r="L32" s="4"/>
    </row>
    <row r="33" spans="1:12" ht="15">
      <c r="A33" s="121" t="s">
        <v>85</v>
      </c>
      <c r="B33" s="17" t="s">
        <v>139</v>
      </c>
      <c r="C33" s="18" t="s">
        <v>40</v>
      </c>
      <c r="D33" s="19"/>
      <c r="E33" s="19">
        <v>2219</v>
      </c>
      <c r="F33" s="19">
        <v>2324</v>
      </c>
      <c r="G33" s="28" t="s">
        <v>130</v>
      </c>
      <c r="H33" s="20">
        <v>0</v>
      </c>
      <c r="I33" s="29">
        <v>1500</v>
      </c>
      <c r="J33" s="22">
        <f aca="true" t="shared" si="1" ref="J33:J53">H33+I33</f>
        <v>1500</v>
      </c>
      <c r="L33" s="4"/>
    </row>
    <row r="34" spans="1:12" ht="15">
      <c r="A34" s="121"/>
      <c r="B34" s="14" t="s">
        <v>140</v>
      </c>
      <c r="C34" s="23"/>
      <c r="D34" s="13"/>
      <c r="E34" s="13">
        <v>3639</v>
      </c>
      <c r="F34" s="13">
        <v>5171</v>
      </c>
      <c r="G34" s="27" t="s">
        <v>82</v>
      </c>
      <c r="H34" s="15">
        <v>5620.72</v>
      </c>
      <c r="I34" s="95">
        <v>1500</v>
      </c>
      <c r="J34" s="94">
        <f t="shared" si="1"/>
        <v>7120.72</v>
      </c>
      <c r="L34" s="4"/>
    </row>
    <row r="35" spans="1:12" ht="15">
      <c r="A35" s="121" t="s">
        <v>97</v>
      </c>
      <c r="B35" s="17" t="s">
        <v>136</v>
      </c>
      <c r="C35" s="18" t="s">
        <v>40</v>
      </c>
      <c r="D35" s="19"/>
      <c r="E35" s="19">
        <v>5311</v>
      </c>
      <c r="F35" s="19">
        <v>2322</v>
      </c>
      <c r="G35" s="28" t="s">
        <v>131</v>
      </c>
      <c r="H35" s="20">
        <v>0</v>
      </c>
      <c r="I35" s="21">
        <v>37.06</v>
      </c>
      <c r="J35" s="22">
        <f t="shared" si="1"/>
        <v>37.06</v>
      </c>
      <c r="L35" s="4"/>
    </row>
    <row r="36" spans="1:12" ht="15">
      <c r="A36" s="121"/>
      <c r="B36" s="14" t="s">
        <v>137</v>
      </c>
      <c r="C36" s="23"/>
      <c r="D36" s="13"/>
      <c r="E36" s="13">
        <v>5311</v>
      </c>
      <c r="F36" s="13">
        <v>5171</v>
      </c>
      <c r="G36" s="27" t="s">
        <v>132</v>
      </c>
      <c r="H36" s="15">
        <v>255</v>
      </c>
      <c r="I36" s="95">
        <v>37.06</v>
      </c>
      <c r="J36" s="94">
        <f t="shared" si="1"/>
        <v>292.06</v>
      </c>
      <c r="L36" s="4"/>
    </row>
    <row r="37" spans="1:12" ht="15">
      <c r="A37" s="121" t="s">
        <v>104</v>
      </c>
      <c r="B37" s="14" t="s">
        <v>138</v>
      </c>
      <c r="C37" s="23"/>
      <c r="D37" s="13">
        <v>103533063</v>
      </c>
      <c r="E37" s="13"/>
      <c r="F37" s="13">
        <v>4116</v>
      </c>
      <c r="G37" s="27" t="s">
        <v>133</v>
      </c>
      <c r="H37" s="15">
        <v>1660.98</v>
      </c>
      <c r="I37" s="95">
        <v>87.41</v>
      </c>
      <c r="J37" s="94">
        <f t="shared" si="1"/>
        <v>1748.39</v>
      </c>
      <c r="L37" s="4"/>
    </row>
    <row r="38" spans="1:12" ht="15">
      <c r="A38" s="121"/>
      <c r="B38" s="14" t="s">
        <v>141</v>
      </c>
      <c r="C38" s="23"/>
      <c r="D38" s="13">
        <v>103133063</v>
      </c>
      <c r="E38" s="13"/>
      <c r="F38" s="13">
        <v>4116</v>
      </c>
      <c r="G38" s="27" t="s">
        <v>133</v>
      </c>
      <c r="H38" s="15">
        <v>293.11</v>
      </c>
      <c r="I38" s="95">
        <v>-87.42</v>
      </c>
      <c r="J38" s="94">
        <f t="shared" si="1"/>
        <v>205.69</v>
      </c>
      <c r="L38" s="4"/>
    </row>
    <row r="39" spans="1:12" ht="15">
      <c r="A39" s="121"/>
      <c r="B39" s="14" t="s">
        <v>142</v>
      </c>
      <c r="C39" s="23"/>
      <c r="D39" s="13">
        <v>103533063</v>
      </c>
      <c r="E39" s="13">
        <v>3113</v>
      </c>
      <c r="F39" s="13">
        <v>5031</v>
      </c>
      <c r="G39" s="27" t="s">
        <v>133</v>
      </c>
      <c r="H39" s="15">
        <v>214.74</v>
      </c>
      <c r="I39" s="95">
        <v>-0.01</v>
      </c>
      <c r="J39" s="94">
        <f t="shared" si="1"/>
        <v>214.73000000000002</v>
      </c>
      <c r="L39" s="4"/>
    </row>
    <row r="40" spans="1:12" ht="15">
      <c r="A40" s="121" t="s">
        <v>148</v>
      </c>
      <c r="B40" s="17" t="s">
        <v>149</v>
      </c>
      <c r="C40" s="18" t="s">
        <v>40</v>
      </c>
      <c r="D40" s="19">
        <v>13351</v>
      </c>
      <c r="E40" s="19"/>
      <c r="F40" s="19">
        <v>4116</v>
      </c>
      <c r="G40" s="28" t="s">
        <v>134</v>
      </c>
      <c r="H40" s="20">
        <v>0</v>
      </c>
      <c r="I40" s="29">
        <v>81.55</v>
      </c>
      <c r="J40" s="22">
        <f t="shared" si="1"/>
        <v>81.55</v>
      </c>
      <c r="L40" s="4"/>
    </row>
    <row r="41" spans="1:12" ht="15">
      <c r="A41" s="121"/>
      <c r="B41" s="17" t="s">
        <v>150</v>
      </c>
      <c r="C41" s="18" t="s">
        <v>40</v>
      </c>
      <c r="D41" s="19">
        <v>13351</v>
      </c>
      <c r="E41" s="19">
        <v>4356</v>
      </c>
      <c r="F41" s="19">
        <v>5336</v>
      </c>
      <c r="G41" s="28" t="s">
        <v>134</v>
      </c>
      <c r="H41" s="20">
        <v>0</v>
      </c>
      <c r="I41" s="29">
        <v>81.55</v>
      </c>
      <c r="J41" s="22">
        <f t="shared" si="1"/>
        <v>81.55</v>
      </c>
      <c r="L41" s="4"/>
    </row>
    <row r="42" spans="1:12" ht="15">
      <c r="A42" s="121"/>
      <c r="B42" s="14" t="s">
        <v>149</v>
      </c>
      <c r="C42" s="23"/>
      <c r="D42" s="13">
        <v>13351</v>
      </c>
      <c r="E42" s="13"/>
      <c r="F42" s="13">
        <v>4116</v>
      </c>
      <c r="G42" s="27" t="s">
        <v>43</v>
      </c>
      <c r="H42" s="15">
        <v>1388.6</v>
      </c>
      <c r="I42" s="16">
        <v>335.704</v>
      </c>
      <c r="J42" s="94">
        <f t="shared" si="1"/>
        <v>1724.3039999999999</v>
      </c>
      <c r="L42" s="4"/>
    </row>
    <row r="43" spans="1:12" ht="15">
      <c r="A43" s="121"/>
      <c r="B43" s="14" t="s">
        <v>150</v>
      </c>
      <c r="C43" s="23"/>
      <c r="D43" s="13">
        <v>13351</v>
      </c>
      <c r="E43" s="13">
        <v>4350</v>
      </c>
      <c r="F43" s="13">
        <v>5336</v>
      </c>
      <c r="G43" s="27" t="s">
        <v>43</v>
      </c>
      <c r="H43" s="15">
        <v>1388.6</v>
      </c>
      <c r="I43" s="16">
        <v>335.7</v>
      </c>
      <c r="J43" s="94">
        <f t="shared" si="1"/>
        <v>1724.3</v>
      </c>
      <c r="L43" s="4"/>
    </row>
    <row r="44" spans="1:12" ht="15">
      <c r="A44" s="121"/>
      <c r="B44" s="14" t="s">
        <v>149</v>
      </c>
      <c r="C44" s="23"/>
      <c r="D44" s="13">
        <v>13351</v>
      </c>
      <c r="E44" s="13"/>
      <c r="F44" s="13">
        <v>4116</v>
      </c>
      <c r="G44" s="27" t="s">
        <v>135</v>
      </c>
      <c r="H44" s="15">
        <v>213.19</v>
      </c>
      <c r="I44" s="16">
        <v>28.37</v>
      </c>
      <c r="J44" s="94">
        <f t="shared" si="1"/>
        <v>241.56</v>
      </c>
      <c r="L44" s="4"/>
    </row>
    <row r="45" spans="1:12" ht="15">
      <c r="A45" s="121"/>
      <c r="B45" s="14" t="s">
        <v>150</v>
      </c>
      <c r="C45" s="23"/>
      <c r="D45" s="13">
        <v>13351</v>
      </c>
      <c r="E45" s="13">
        <v>4351</v>
      </c>
      <c r="F45" s="13">
        <v>5336</v>
      </c>
      <c r="G45" s="27" t="s">
        <v>135</v>
      </c>
      <c r="H45" s="15">
        <v>213.19</v>
      </c>
      <c r="I45" s="16">
        <v>28.37</v>
      </c>
      <c r="J45" s="94">
        <f t="shared" si="1"/>
        <v>241.56</v>
      </c>
      <c r="L45" s="4"/>
    </row>
    <row r="46" spans="1:12" ht="15">
      <c r="A46" s="121"/>
      <c r="B46" s="14" t="s">
        <v>149</v>
      </c>
      <c r="C46" s="23"/>
      <c r="D46" s="13">
        <v>13351</v>
      </c>
      <c r="E46" s="13"/>
      <c r="F46" s="13">
        <v>4116</v>
      </c>
      <c r="G46" s="27" t="s">
        <v>41</v>
      </c>
      <c r="H46" s="15">
        <v>1594.31</v>
      </c>
      <c r="I46" s="16">
        <v>433.18</v>
      </c>
      <c r="J46" s="94">
        <f t="shared" si="1"/>
        <v>2027.49</v>
      </c>
      <c r="L46" s="4"/>
    </row>
    <row r="47" spans="1:12" ht="15">
      <c r="A47" s="121"/>
      <c r="B47" s="14" t="s">
        <v>150</v>
      </c>
      <c r="C47" s="23"/>
      <c r="D47" s="13">
        <v>13351</v>
      </c>
      <c r="E47" s="13">
        <v>4350</v>
      </c>
      <c r="F47" s="13">
        <v>5336</v>
      </c>
      <c r="G47" s="27" t="s">
        <v>41</v>
      </c>
      <c r="H47" s="15">
        <v>1594.31</v>
      </c>
      <c r="I47" s="16">
        <v>433.18</v>
      </c>
      <c r="J47" s="94">
        <f t="shared" si="1"/>
        <v>2027.49</v>
      </c>
      <c r="L47" s="4"/>
    </row>
    <row r="48" spans="1:12" ht="15">
      <c r="A48" s="121"/>
      <c r="B48" s="14" t="s">
        <v>149</v>
      </c>
      <c r="C48" s="23"/>
      <c r="D48" s="13">
        <v>13351</v>
      </c>
      <c r="E48" s="13"/>
      <c r="F48" s="13">
        <v>4116</v>
      </c>
      <c r="G48" s="27" t="s">
        <v>42</v>
      </c>
      <c r="H48" s="15">
        <v>107.53</v>
      </c>
      <c r="I48" s="16">
        <v>9.46</v>
      </c>
      <c r="J48" s="94">
        <f t="shared" si="1"/>
        <v>116.99000000000001</v>
      </c>
      <c r="L48" s="4"/>
    </row>
    <row r="49" spans="1:12" ht="15">
      <c r="A49" s="121"/>
      <c r="B49" s="14" t="s">
        <v>150</v>
      </c>
      <c r="C49" s="23"/>
      <c r="D49" s="13">
        <v>13351</v>
      </c>
      <c r="E49" s="13">
        <v>4359</v>
      </c>
      <c r="F49" s="13">
        <v>5336</v>
      </c>
      <c r="G49" s="27" t="s">
        <v>42</v>
      </c>
      <c r="H49" s="15">
        <v>107.53</v>
      </c>
      <c r="I49" s="16">
        <v>9.46</v>
      </c>
      <c r="J49" s="94">
        <f t="shared" si="1"/>
        <v>116.99000000000001</v>
      </c>
      <c r="L49" s="4"/>
    </row>
    <row r="50" spans="1:12" ht="15">
      <c r="A50" s="121"/>
      <c r="B50" s="14" t="s">
        <v>149</v>
      </c>
      <c r="C50" s="23"/>
      <c r="D50" s="13">
        <v>13351</v>
      </c>
      <c r="E50" s="13"/>
      <c r="F50" s="13">
        <v>4116</v>
      </c>
      <c r="G50" s="27" t="s">
        <v>44</v>
      </c>
      <c r="H50" s="15">
        <v>520.64</v>
      </c>
      <c r="I50" s="16">
        <v>137.11</v>
      </c>
      <c r="J50" s="94">
        <f t="shared" si="1"/>
        <v>657.75</v>
      </c>
      <c r="L50" s="4"/>
    </row>
    <row r="51" spans="1:12" ht="15">
      <c r="A51" s="121"/>
      <c r="B51" s="14" t="s">
        <v>150</v>
      </c>
      <c r="C51" s="23"/>
      <c r="D51" s="13">
        <v>13351</v>
      </c>
      <c r="E51" s="13">
        <v>4357</v>
      </c>
      <c r="F51" s="13">
        <v>5336</v>
      </c>
      <c r="G51" s="27" t="s">
        <v>44</v>
      </c>
      <c r="H51" s="15">
        <v>520.64</v>
      </c>
      <c r="I51" s="16">
        <v>137.11</v>
      </c>
      <c r="J51" s="94">
        <f t="shared" si="1"/>
        <v>657.75</v>
      </c>
      <c r="L51" s="4"/>
    </row>
    <row r="52" spans="1:12" ht="15">
      <c r="A52" s="121"/>
      <c r="B52" s="14" t="s">
        <v>149</v>
      </c>
      <c r="C52" s="23"/>
      <c r="D52" s="13">
        <v>13351</v>
      </c>
      <c r="E52" s="13"/>
      <c r="F52" s="13">
        <v>4116</v>
      </c>
      <c r="G52" s="27" t="s">
        <v>45</v>
      </c>
      <c r="H52" s="15">
        <v>173.55</v>
      </c>
      <c r="I52" s="16">
        <v>9.46</v>
      </c>
      <c r="J52" s="94">
        <f t="shared" si="1"/>
        <v>183.01000000000002</v>
      </c>
      <c r="L52" s="4"/>
    </row>
    <row r="53" spans="1:12" ht="15">
      <c r="A53" s="121"/>
      <c r="B53" s="14" t="s">
        <v>150</v>
      </c>
      <c r="C53" s="23"/>
      <c r="D53" s="13">
        <v>13351</v>
      </c>
      <c r="E53" s="13">
        <v>4359</v>
      </c>
      <c r="F53" s="13">
        <v>5336</v>
      </c>
      <c r="G53" s="27" t="s">
        <v>45</v>
      </c>
      <c r="H53" s="15">
        <v>173.55</v>
      </c>
      <c r="I53" s="16">
        <v>9.46</v>
      </c>
      <c r="J53" s="94">
        <f t="shared" si="1"/>
        <v>183.01000000000002</v>
      </c>
      <c r="L53" s="4"/>
    </row>
    <row r="54" spans="1:12" s="35" customFormat="1" ht="12.75" customHeight="1">
      <c r="A54" s="31"/>
      <c r="B54" s="32"/>
      <c r="C54" s="33"/>
      <c r="D54" s="33"/>
      <c r="E54" s="117" t="s">
        <v>16</v>
      </c>
      <c r="F54" s="117"/>
      <c r="G54" s="117"/>
      <c r="H54" s="16">
        <f>H5+H7+H9+H11+H13+H15+H16+H19+H20+H23+H24+H27+H28+H31+H33+H35+H37+H38+H40+H42+H44+H46+H48+H50+H52</f>
        <v>5951.910000000001</v>
      </c>
      <c r="I54" s="16">
        <f aca="true" t="shared" si="2" ref="I54:J54">I5+I7+I9+I11+I13+I15+I16+I19+I20+I23+I24+I27+I28+I31+I33+I35+I37+I38+I40+I42+I44+I46+I48+I50+I52</f>
        <v>3474.4539999999997</v>
      </c>
      <c r="J54" s="16">
        <f t="shared" si="2"/>
        <v>9426.364</v>
      </c>
      <c r="L54" s="36"/>
    </row>
    <row r="55" spans="1:12" s="35" customFormat="1" ht="12.75" customHeight="1">
      <c r="A55" s="31"/>
      <c r="B55" s="37" t="s">
        <v>17</v>
      </c>
      <c r="C55" s="33"/>
      <c r="D55" s="33"/>
      <c r="E55" s="118" t="s">
        <v>18</v>
      </c>
      <c r="F55" s="118"/>
      <c r="G55" s="118"/>
      <c r="H55" s="34">
        <f>H6+H8+H10+H12+H14+H17+H18+H21+H22+H25+H26+H29+H30+H32+H34+H36+H39+H41+H43+H45+H47+H49+H51+H53</f>
        <v>10088.279999999999</v>
      </c>
      <c r="I55" s="34">
        <f aca="true" t="shared" si="3" ref="I55:J55">I6+I8+I10+I12+I14+I17+I18+I21+I22+I25+I26+I29+I30+I32+I34+I36+I39+I41+I43+I45+I47+I49+I51+I53</f>
        <v>3474.4499999999994</v>
      </c>
      <c r="J55" s="34">
        <f t="shared" si="3"/>
        <v>19514.64</v>
      </c>
      <c r="L55" s="36"/>
    </row>
    <row r="56" spans="1:10" ht="12.75" customHeight="1">
      <c r="A56" s="31"/>
      <c r="B56" s="38"/>
      <c r="C56" s="33"/>
      <c r="D56" s="33"/>
      <c r="E56" s="119" t="s">
        <v>19</v>
      </c>
      <c r="F56" s="119"/>
      <c r="G56" s="119"/>
      <c r="H56" s="39">
        <v>0</v>
      </c>
      <c r="I56" s="39">
        <v>0</v>
      </c>
      <c r="J56" s="39">
        <f>J9+J14</f>
        <v>228.24</v>
      </c>
    </row>
    <row r="57" spans="1:10" ht="12.75" customHeight="1">
      <c r="A57" s="40"/>
      <c r="B57" s="41"/>
      <c r="C57" s="42"/>
      <c r="D57" s="42"/>
      <c r="E57" s="119" t="s">
        <v>20</v>
      </c>
      <c r="F57" s="119"/>
      <c r="G57" s="119"/>
      <c r="H57" s="43">
        <f>H54-H55-H56</f>
        <v>-4136.369999999998</v>
      </c>
      <c r="I57" s="43">
        <f>I54-I55-I56</f>
        <v>0.00400000000036016</v>
      </c>
      <c r="J57" s="43">
        <f>J54-J55-J56</f>
        <v>-10316.516</v>
      </c>
    </row>
    <row r="58" spans="1:10" ht="12.75" customHeight="1">
      <c r="A58" s="44" t="s">
        <v>21</v>
      </c>
      <c r="B58" s="45"/>
      <c r="C58" s="46"/>
      <c r="D58" s="46"/>
      <c r="E58" s="47"/>
      <c r="F58" s="45"/>
      <c r="G58" s="45"/>
      <c r="H58" s="48"/>
      <c r="I58" s="48"/>
      <c r="J58" s="49"/>
    </row>
    <row r="59" spans="1:10" ht="12.75" customHeight="1">
      <c r="A59" s="109" t="s">
        <v>13</v>
      </c>
      <c r="B59" s="50" t="s">
        <v>119</v>
      </c>
      <c r="C59" s="51"/>
      <c r="D59" s="51"/>
      <c r="E59" s="51">
        <v>4379</v>
      </c>
      <c r="F59" s="51">
        <v>5139</v>
      </c>
      <c r="G59" s="27" t="s">
        <v>74</v>
      </c>
      <c r="H59" s="15">
        <v>30</v>
      </c>
      <c r="I59" s="52">
        <v>-10</v>
      </c>
      <c r="J59" s="15">
        <f aca="true" t="shared" si="4" ref="J59:J81">H59+I59</f>
        <v>20</v>
      </c>
    </row>
    <row r="60" spans="1:10" ht="12.75" customHeight="1">
      <c r="A60" s="111"/>
      <c r="B60" s="50" t="s">
        <v>118</v>
      </c>
      <c r="C60" s="51"/>
      <c r="D60" s="51"/>
      <c r="E60" s="51">
        <v>4379</v>
      </c>
      <c r="F60" s="51">
        <v>5169</v>
      </c>
      <c r="G60" s="27" t="s">
        <v>74</v>
      </c>
      <c r="H60" s="15">
        <v>35</v>
      </c>
      <c r="I60" s="52">
        <v>-30</v>
      </c>
      <c r="J60" s="15">
        <f t="shared" si="4"/>
        <v>5</v>
      </c>
    </row>
    <row r="61" spans="1:12" ht="15">
      <c r="A61" s="110"/>
      <c r="B61" s="17" t="s">
        <v>81</v>
      </c>
      <c r="C61" s="18" t="s">
        <v>40</v>
      </c>
      <c r="D61" s="19"/>
      <c r="E61" s="19">
        <v>4379</v>
      </c>
      <c r="F61" s="19">
        <v>5137</v>
      </c>
      <c r="G61" s="28" t="s">
        <v>74</v>
      </c>
      <c r="H61" s="20">
        <v>0</v>
      </c>
      <c r="I61" s="53">
        <v>40</v>
      </c>
      <c r="J61" s="20">
        <f t="shared" si="4"/>
        <v>40</v>
      </c>
      <c r="L61" s="4"/>
    </row>
    <row r="62" spans="1:12" ht="15">
      <c r="A62" s="109" t="s">
        <v>14</v>
      </c>
      <c r="B62" s="54" t="s">
        <v>117</v>
      </c>
      <c r="C62" s="55"/>
      <c r="D62" s="93">
        <v>13011</v>
      </c>
      <c r="E62" s="13">
        <v>4329</v>
      </c>
      <c r="F62" s="13">
        <v>5139</v>
      </c>
      <c r="G62" s="27" t="s">
        <v>114</v>
      </c>
      <c r="H62" s="15">
        <v>10</v>
      </c>
      <c r="I62" s="52">
        <v>-8</v>
      </c>
      <c r="J62" s="15">
        <f t="shared" si="4"/>
        <v>2</v>
      </c>
      <c r="L62" s="4"/>
    </row>
    <row r="63" spans="1:12" ht="15">
      <c r="A63" s="111"/>
      <c r="B63" s="54" t="s">
        <v>116</v>
      </c>
      <c r="C63" s="55"/>
      <c r="D63" s="93">
        <v>13011</v>
      </c>
      <c r="E63" s="13">
        <v>4329</v>
      </c>
      <c r="F63" s="13">
        <v>5167</v>
      </c>
      <c r="G63" s="27" t="s">
        <v>114</v>
      </c>
      <c r="H63" s="15">
        <v>120</v>
      </c>
      <c r="I63" s="52">
        <v>-32</v>
      </c>
      <c r="J63" s="15">
        <f t="shared" si="4"/>
        <v>88</v>
      </c>
      <c r="L63" s="4"/>
    </row>
    <row r="64" spans="1:12" ht="15">
      <c r="A64" s="111"/>
      <c r="B64" s="54" t="s">
        <v>115</v>
      </c>
      <c r="C64" s="55"/>
      <c r="D64" s="93">
        <v>13011</v>
      </c>
      <c r="E64" s="13">
        <v>4329</v>
      </c>
      <c r="F64" s="13">
        <v>5194</v>
      </c>
      <c r="G64" s="27" t="s">
        <v>114</v>
      </c>
      <c r="H64" s="15">
        <v>5</v>
      </c>
      <c r="I64" s="52">
        <v>-2</v>
      </c>
      <c r="J64" s="15">
        <f t="shared" si="4"/>
        <v>3</v>
      </c>
      <c r="L64" s="4"/>
    </row>
    <row r="65" spans="1:12" ht="15">
      <c r="A65" s="110"/>
      <c r="B65" s="54" t="s">
        <v>120</v>
      </c>
      <c r="C65" s="55"/>
      <c r="D65" s="93">
        <v>13011</v>
      </c>
      <c r="E65" s="13">
        <v>4329</v>
      </c>
      <c r="F65" s="13">
        <v>5137</v>
      </c>
      <c r="G65" s="27" t="s">
        <v>114</v>
      </c>
      <c r="H65" s="15">
        <v>30</v>
      </c>
      <c r="I65" s="52">
        <v>42</v>
      </c>
      <c r="J65" s="15">
        <f t="shared" si="4"/>
        <v>72</v>
      </c>
      <c r="L65" s="4"/>
    </row>
    <row r="66" spans="1:12" ht="15">
      <c r="A66" s="109" t="s">
        <v>15</v>
      </c>
      <c r="B66" s="90" t="s">
        <v>123</v>
      </c>
      <c r="C66" s="91" t="s">
        <v>40</v>
      </c>
      <c r="D66" s="92">
        <v>104113013</v>
      </c>
      <c r="E66" s="19">
        <v>4319</v>
      </c>
      <c r="F66" s="19">
        <v>5164</v>
      </c>
      <c r="G66" s="28" t="s">
        <v>121</v>
      </c>
      <c r="H66" s="20">
        <v>0</v>
      </c>
      <c r="I66" s="53">
        <v>15</v>
      </c>
      <c r="J66" s="20">
        <f t="shared" si="4"/>
        <v>15</v>
      </c>
      <c r="L66" s="4"/>
    </row>
    <row r="67" spans="1:12" ht="15">
      <c r="A67" s="111"/>
      <c r="B67" s="54" t="s">
        <v>124</v>
      </c>
      <c r="C67" s="55"/>
      <c r="D67" s="93">
        <v>104513013</v>
      </c>
      <c r="E67" s="13">
        <v>4319</v>
      </c>
      <c r="F67" s="13">
        <v>5021</v>
      </c>
      <c r="G67" s="27" t="s">
        <v>121</v>
      </c>
      <c r="H67" s="15">
        <v>300</v>
      </c>
      <c r="I67" s="52">
        <v>-123</v>
      </c>
      <c r="J67" s="15">
        <f t="shared" si="4"/>
        <v>177</v>
      </c>
      <c r="L67" s="4"/>
    </row>
    <row r="68" spans="1:12" ht="15">
      <c r="A68" s="111"/>
      <c r="B68" s="54" t="s">
        <v>125</v>
      </c>
      <c r="C68" s="55"/>
      <c r="D68" s="93">
        <v>104513013</v>
      </c>
      <c r="E68" s="13">
        <v>4359</v>
      </c>
      <c r="F68" s="13">
        <v>5011</v>
      </c>
      <c r="G68" s="27" t="s">
        <v>122</v>
      </c>
      <c r="H68" s="15">
        <v>720</v>
      </c>
      <c r="I68" s="52">
        <v>40</v>
      </c>
      <c r="J68" s="15">
        <f t="shared" si="4"/>
        <v>760</v>
      </c>
      <c r="L68" s="4"/>
    </row>
    <row r="69" spans="1:12" ht="15">
      <c r="A69" s="111"/>
      <c r="B69" s="54" t="s">
        <v>125</v>
      </c>
      <c r="C69" s="55"/>
      <c r="D69" s="93">
        <v>104513013</v>
      </c>
      <c r="E69" s="13">
        <v>4359</v>
      </c>
      <c r="F69" s="13">
        <v>5031</v>
      </c>
      <c r="G69" s="27" t="s">
        <v>122</v>
      </c>
      <c r="H69" s="15">
        <v>221</v>
      </c>
      <c r="I69" s="52">
        <v>33</v>
      </c>
      <c r="J69" s="15">
        <f t="shared" si="4"/>
        <v>254</v>
      </c>
      <c r="L69" s="4"/>
    </row>
    <row r="70" spans="1:12" ht="15">
      <c r="A70" s="111"/>
      <c r="B70" s="54" t="s">
        <v>125</v>
      </c>
      <c r="C70" s="55"/>
      <c r="D70" s="93">
        <v>104513013</v>
      </c>
      <c r="E70" s="13">
        <v>4359</v>
      </c>
      <c r="F70" s="13">
        <v>5032</v>
      </c>
      <c r="G70" s="27" t="s">
        <v>122</v>
      </c>
      <c r="H70" s="15">
        <v>81</v>
      </c>
      <c r="I70" s="52">
        <v>12</v>
      </c>
      <c r="J70" s="15">
        <f t="shared" si="4"/>
        <v>93</v>
      </c>
      <c r="L70" s="4"/>
    </row>
    <row r="71" spans="1:12" ht="15">
      <c r="A71" s="110"/>
      <c r="B71" s="54" t="s">
        <v>125</v>
      </c>
      <c r="C71" s="55"/>
      <c r="D71" s="93">
        <v>104513013</v>
      </c>
      <c r="E71" s="13">
        <v>4359</v>
      </c>
      <c r="F71" s="13">
        <v>5021</v>
      </c>
      <c r="G71" s="27" t="s">
        <v>122</v>
      </c>
      <c r="H71" s="15">
        <v>67</v>
      </c>
      <c r="I71" s="52">
        <v>23</v>
      </c>
      <c r="J71" s="15">
        <f t="shared" si="4"/>
        <v>90</v>
      </c>
      <c r="L71" s="4"/>
    </row>
    <row r="72" spans="1:12" ht="15">
      <c r="A72" s="109" t="s">
        <v>85</v>
      </c>
      <c r="B72" s="54" t="s">
        <v>80</v>
      </c>
      <c r="C72" s="55"/>
      <c r="D72" s="56"/>
      <c r="E72" s="13">
        <v>3429</v>
      </c>
      <c r="F72" s="13">
        <v>5137</v>
      </c>
      <c r="G72" s="27" t="s">
        <v>78</v>
      </c>
      <c r="H72" s="15">
        <v>30</v>
      </c>
      <c r="I72" s="16">
        <v>-30</v>
      </c>
      <c r="J72" s="15">
        <f t="shared" si="4"/>
        <v>0</v>
      </c>
      <c r="L72" s="4"/>
    </row>
    <row r="73" spans="1:12" ht="15">
      <c r="A73" s="110"/>
      <c r="B73" s="26" t="s">
        <v>128</v>
      </c>
      <c r="C73" s="23"/>
      <c r="D73" s="27"/>
      <c r="E73" s="13">
        <v>3412</v>
      </c>
      <c r="F73" s="13">
        <v>5137</v>
      </c>
      <c r="G73" s="27" t="s">
        <v>79</v>
      </c>
      <c r="H73" s="15">
        <v>40</v>
      </c>
      <c r="I73" s="52">
        <v>30</v>
      </c>
      <c r="J73" s="15">
        <f t="shared" si="4"/>
        <v>70</v>
      </c>
      <c r="L73" s="4"/>
    </row>
    <row r="74" spans="1:12" ht="15">
      <c r="A74" s="97" t="s">
        <v>97</v>
      </c>
      <c r="B74" s="26" t="s">
        <v>111</v>
      </c>
      <c r="C74" s="23"/>
      <c r="D74" s="27"/>
      <c r="E74" s="13">
        <v>3412</v>
      </c>
      <c r="F74" s="13">
        <v>5137</v>
      </c>
      <c r="G74" s="27" t="s">
        <v>112</v>
      </c>
      <c r="H74" s="15">
        <v>150</v>
      </c>
      <c r="I74" s="52">
        <v>-120</v>
      </c>
      <c r="J74" s="15">
        <f t="shared" si="4"/>
        <v>30</v>
      </c>
      <c r="L74" s="4"/>
    </row>
    <row r="75" spans="1:12" ht="15">
      <c r="A75" s="109" t="s">
        <v>104</v>
      </c>
      <c r="B75" s="26" t="s">
        <v>83</v>
      </c>
      <c r="C75" s="23"/>
      <c r="D75" s="27"/>
      <c r="E75" s="13">
        <v>3639</v>
      </c>
      <c r="F75" s="13">
        <v>5171</v>
      </c>
      <c r="G75" s="27" t="s">
        <v>82</v>
      </c>
      <c r="H75" s="15">
        <v>5808.17</v>
      </c>
      <c r="I75" s="52">
        <v>-187.45</v>
      </c>
      <c r="J75" s="15">
        <f t="shared" si="4"/>
        <v>5620.72</v>
      </c>
      <c r="L75" s="4"/>
    </row>
    <row r="76" spans="1:12" ht="15">
      <c r="A76" s="111"/>
      <c r="B76" s="26" t="s">
        <v>93</v>
      </c>
      <c r="C76" s="23"/>
      <c r="D76" s="27"/>
      <c r="E76" s="13">
        <v>3113</v>
      </c>
      <c r="F76" s="13">
        <v>5171</v>
      </c>
      <c r="G76" s="27" t="s">
        <v>90</v>
      </c>
      <c r="H76" s="15">
        <v>148</v>
      </c>
      <c r="I76" s="52">
        <v>-10.7</v>
      </c>
      <c r="J76" s="15">
        <f t="shared" si="4"/>
        <v>137.3</v>
      </c>
      <c r="L76" s="4"/>
    </row>
    <row r="77" spans="1:12" ht="15">
      <c r="A77" s="111"/>
      <c r="B77" s="26" t="s">
        <v>98</v>
      </c>
      <c r="C77" s="23"/>
      <c r="D77" s="27"/>
      <c r="E77" s="13">
        <v>3113</v>
      </c>
      <c r="F77" s="13">
        <v>5171</v>
      </c>
      <c r="G77" s="27" t="s">
        <v>91</v>
      </c>
      <c r="H77" s="15">
        <v>629.8</v>
      </c>
      <c r="I77" s="52">
        <v>1.7</v>
      </c>
      <c r="J77" s="15">
        <f t="shared" si="4"/>
        <v>631.5</v>
      </c>
      <c r="L77" s="4"/>
    </row>
    <row r="78" spans="1:12" ht="15">
      <c r="A78" s="111"/>
      <c r="B78" s="26" t="s">
        <v>126</v>
      </c>
      <c r="C78" s="23"/>
      <c r="D78" s="27"/>
      <c r="E78" s="13">
        <v>3421</v>
      </c>
      <c r="F78" s="13">
        <v>5171</v>
      </c>
      <c r="G78" s="27" t="s">
        <v>92</v>
      </c>
      <c r="H78" s="15">
        <v>591.2</v>
      </c>
      <c r="I78" s="16">
        <v>9</v>
      </c>
      <c r="J78" s="15">
        <f t="shared" si="4"/>
        <v>600.2</v>
      </c>
      <c r="L78" s="4"/>
    </row>
    <row r="79" spans="1:12" ht="15">
      <c r="A79" s="110"/>
      <c r="B79" s="26" t="s">
        <v>110</v>
      </c>
      <c r="C79" s="23"/>
      <c r="D79" s="27"/>
      <c r="E79" s="13">
        <v>2219</v>
      </c>
      <c r="F79" s="13">
        <v>5171</v>
      </c>
      <c r="G79" s="27" t="s">
        <v>109</v>
      </c>
      <c r="H79" s="15">
        <v>200</v>
      </c>
      <c r="I79" s="16">
        <v>300</v>
      </c>
      <c r="J79" s="15">
        <f t="shared" si="4"/>
        <v>500</v>
      </c>
      <c r="L79" s="4"/>
    </row>
    <row r="80" spans="1:12" ht="15">
      <c r="A80" s="121" t="s">
        <v>148</v>
      </c>
      <c r="B80" s="50" t="s">
        <v>144</v>
      </c>
      <c r="C80" s="51"/>
      <c r="D80" s="51"/>
      <c r="E80" s="51">
        <v>3313</v>
      </c>
      <c r="F80" s="51">
        <v>5222</v>
      </c>
      <c r="G80" s="27" t="s">
        <v>143</v>
      </c>
      <c r="H80" s="15">
        <v>70</v>
      </c>
      <c r="I80" s="52">
        <v>-70</v>
      </c>
      <c r="J80" s="15">
        <f t="shared" si="4"/>
        <v>0</v>
      </c>
      <c r="L80" s="4"/>
    </row>
    <row r="81" spans="1:12" ht="15">
      <c r="A81" s="121"/>
      <c r="B81" s="17" t="s">
        <v>145</v>
      </c>
      <c r="C81" s="18" t="s">
        <v>40</v>
      </c>
      <c r="D81" s="19"/>
      <c r="E81" s="19">
        <v>3313</v>
      </c>
      <c r="F81" s="19">
        <v>5169</v>
      </c>
      <c r="G81" s="28" t="s">
        <v>143</v>
      </c>
      <c r="H81" s="20">
        <v>0</v>
      </c>
      <c r="I81" s="53">
        <v>70</v>
      </c>
      <c r="J81" s="20">
        <f t="shared" si="4"/>
        <v>70</v>
      </c>
      <c r="L81" s="4"/>
    </row>
    <row r="82" spans="1:12" ht="15">
      <c r="A82" s="45"/>
      <c r="B82" s="57"/>
      <c r="C82" s="58"/>
      <c r="D82" s="58"/>
      <c r="E82" s="102" t="s">
        <v>22</v>
      </c>
      <c r="F82" s="103"/>
      <c r="G82" s="104"/>
      <c r="H82" s="59">
        <f>SUM(H59:H81)</f>
        <v>9286.17</v>
      </c>
      <c r="I82" s="59">
        <f aca="true" t="shared" si="5" ref="I82:J82">SUM(I59:I81)</f>
        <v>-7.449999999999989</v>
      </c>
      <c r="J82" s="59">
        <f t="shared" si="5"/>
        <v>9278.720000000001</v>
      </c>
      <c r="L82" s="4"/>
    </row>
    <row r="83" spans="1:12" ht="15">
      <c r="A83" s="60" t="s">
        <v>23</v>
      </c>
      <c r="B83" s="45"/>
      <c r="C83" s="46"/>
      <c r="D83" s="46"/>
      <c r="E83" s="61"/>
      <c r="F83" s="57"/>
      <c r="G83" s="57"/>
      <c r="H83" s="62"/>
      <c r="I83" s="63"/>
      <c r="J83" s="64"/>
      <c r="L83" s="4"/>
    </row>
    <row r="84" spans="1:12" ht="15">
      <c r="A84" s="109" t="s">
        <v>13</v>
      </c>
      <c r="B84" s="14" t="s">
        <v>51</v>
      </c>
      <c r="C84" s="23"/>
      <c r="D84" s="27"/>
      <c r="E84" s="13">
        <v>3412</v>
      </c>
      <c r="F84" s="13">
        <v>6121</v>
      </c>
      <c r="G84" s="27" t="s">
        <v>48</v>
      </c>
      <c r="H84" s="15">
        <v>1250</v>
      </c>
      <c r="I84" s="16">
        <v>-1250</v>
      </c>
      <c r="J84" s="15">
        <f>H84+I84</f>
        <v>0</v>
      </c>
      <c r="L84" s="4"/>
    </row>
    <row r="85" spans="1:12" ht="15">
      <c r="A85" s="110"/>
      <c r="B85" s="14" t="s">
        <v>50</v>
      </c>
      <c r="C85" s="23"/>
      <c r="D85" s="27"/>
      <c r="E85" s="13">
        <v>3412</v>
      </c>
      <c r="F85" s="13">
        <v>6121</v>
      </c>
      <c r="G85" s="27" t="s">
        <v>49</v>
      </c>
      <c r="H85" s="15">
        <v>145</v>
      </c>
      <c r="I85" s="16">
        <v>1250</v>
      </c>
      <c r="J85" s="15">
        <f>H85+I85</f>
        <v>1395</v>
      </c>
      <c r="L85" s="4"/>
    </row>
    <row r="86" spans="1:12" ht="15" customHeight="1">
      <c r="A86" s="109" t="s">
        <v>14</v>
      </c>
      <c r="B86" s="14" t="s">
        <v>72</v>
      </c>
      <c r="C86" s="23"/>
      <c r="D86" s="27"/>
      <c r="E86" s="13">
        <v>6171</v>
      </c>
      <c r="F86" s="13">
        <v>6121</v>
      </c>
      <c r="G86" s="27"/>
      <c r="H86" s="15">
        <v>1540</v>
      </c>
      <c r="I86" s="16">
        <v>-713</v>
      </c>
      <c r="J86" s="15">
        <f>H86+I86</f>
        <v>827</v>
      </c>
      <c r="L86" s="4"/>
    </row>
    <row r="87" spans="1:12" ht="15">
      <c r="A87" s="110"/>
      <c r="B87" s="14" t="s">
        <v>73</v>
      </c>
      <c r="C87" s="23"/>
      <c r="D87" s="27"/>
      <c r="E87" s="13">
        <v>6171</v>
      </c>
      <c r="F87" s="13">
        <v>6122</v>
      </c>
      <c r="G87" s="27"/>
      <c r="H87" s="15">
        <v>400</v>
      </c>
      <c r="I87" s="16">
        <v>713</v>
      </c>
      <c r="J87" s="15">
        <f>H87+I87</f>
        <v>1113</v>
      </c>
      <c r="L87" s="4"/>
    </row>
    <row r="88" spans="1:12" ht="15">
      <c r="A88" s="98" t="s">
        <v>15</v>
      </c>
      <c r="B88" s="17" t="s">
        <v>113</v>
      </c>
      <c r="C88" s="18" t="s">
        <v>40</v>
      </c>
      <c r="D88" s="28"/>
      <c r="E88" s="19">
        <v>3412</v>
      </c>
      <c r="F88" s="19">
        <v>6122</v>
      </c>
      <c r="G88" s="28" t="s">
        <v>79</v>
      </c>
      <c r="H88" s="20">
        <v>0</v>
      </c>
      <c r="I88" s="29">
        <v>120</v>
      </c>
      <c r="J88" s="20">
        <f>H88+I88</f>
        <v>120</v>
      </c>
      <c r="L88" s="4"/>
    </row>
    <row r="89" spans="1:12" ht="15">
      <c r="A89" s="109" t="s">
        <v>85</v>
      </c>
      <c r="B89" s="14" t="s">
        <v>151</v>
      </c>
      <c r="C89" s="23"/>
      <c r="D89" s="27"/>
      <c r="E89" s="13">
        <v>3419</v>
      </c>
      <c r="F89" s="13">
        <v>6322</v>
      </c>
      <c r="G89" s="27" t="s">
        <v>84</v>
      </c>
      <c r="H89" s="15">
        <v>1500</v>
      </c>
      <c r="I89" s="16">
        <v>187.45</v>
      </c>
      <c r="J89" s="15">
        <f aca="true" t="shared" si="6" ref="J89:J96">H89+I89</f>
        <v>1687.45</v>
      </c>
      <c r="L89" s="4"/>
    </row>
    <row r="90" spans="1:12" ht="15">
      <c r="A90" s="111"/>
      <c r="B90" s="14" t="s">
        <v>89</v>
      </c>
      <c r="C90" s="23"/>
      <c r="D90" s="27"/>
      <c r="E90" s="13">
        <v>3632</v>
      </c>
      <c r="F90" s="13">
        <v>6121</v>
      </c>
      <c r="G90" s="27" t="s">
        <v>86</v>
      </c>
      <c r="H90" s="15">
        <v>1354</v>
      </c>
      <c r="I90" s="16">
        <v>-100</v>
      </c>
      <c r="J90" s="15">
        <f t="shared" si="6"/>
        <v>1254</v>
      </c>
      <c r="L90" s="4"/>
    </row>
    <row r="91" spans="1:12" ht="15">
      <c r="A91" s="111"/>
      <c r="B91" s="14" t="s">
        <v>88</v>
      </c>
      <c r="C91" s="23"/>
      <c r="D91" s="27"/>
      <c r="E91" s="13">
        <v>3632</v>
      </c>
      <c r="F91" s="13">
        <v>6121</v>
      </c>
      <c r="G91" s="27" t="s">
        <v>87</v>
      </c>
      <c r="H91" s="15">
        <v>2506</v>
      </c>
      <c r="I91" s="16">
        <v>100</v>
      </c>
      <c r="J91" s="15">
        <f t="shared" si="6"/>
        <v>2606</v>
      </c>
      <c r="L91" s="4"/>
    </row>
    <row r="92" spans="1:12" ht="15">
      <c r="A92" s="111"/>
      <c r="B92" s="14" t="s">
        <v>99</v>
      </c>
      <c r="C92" s="23"/>
      <c r="D92" s="27"/>
      <c r="E92" s="13">
        <v>3639</v>
      </c>
      <c r="F92" s="13">
        <v>6121</v>
      </c>
      <c r="G92" s="27" t="s">
        <v>94</v>
      </c>
      <c r="H92" s="15">
        <v>361</v>
      </c>
      <c r="I92" s="16">
        <v>-75</v>
      </c>
      <c r="J92" s="15">
        <f t="shared" si="6"/>
        <v>286</v>
      </c>
      <c r="L92" s="4"/>
    </row>
    <row r="93" spans="1:12" ht="15">
      <c r="A93" s="111"/>
      <c r="B93" s="14" t="s">
        <v>101</v>
      </c>
      <c r="C93" s="23"/>
      <c r="D93" s="27"/>
      <c r="E93" s="13">
        <v>2212</v>
      </c>
      <c r="F93" s="13">
        <v>6121</v>
      </c>
      <c r="G93" s="27" t="s">
        <v>95</v>
      </c>
      <c r="H93" s="15">
        <v>273</v>
      </c>
      <c r="I93" s="16">
        <v>20</v>
      </c>
      <c r="J93" s="15">
        <f t="shared" si="6"/>
        <v>293</v>
      </c>
      <c r="L93" s="4"/>
    </row>
    <row r="94" spans="1:12" ht="15">
      <c r="A94" s="111"/>
      <c r="B94" s="14" t="s">
        <v>100</v>
      </c>
      <c r="C94" s="23"/>
      <c r="D94" s="27"/>
      <c r="E94" s="13">
        <v>3639</v>
      </c>
      <c r="F94" s="13">
        <v>6121</v>
      </c>
      <c r="G94" s="27" t="s">
        <v>96</v>
      </c>
      <c r="H94" s="15">
        <v>600</v>
      </c>
      <c r="I94" s="16">
        <v>55</v>
      </c>
      <c r="J94" s="15">
        <f t="shared" si="6"/>
        <v>655</v>
      </c>
      <c r="L94" s="4"/>
    </row>
    <row r="95" spans="1:12" ht="15">
      <c r="A95" s="111"/>
      <c r="B95" s="14" t="s">
        <v>105</v>
      </c>
      <c r="C95" s="23"/>
      <c r="D95" s="27"/>
      <c r="E95" s="13">
        <v>3113</v>
      </c>
      <c r="F95" s="13">
        <v>6121</v>
      </c>
      <c r="G95" s="27" t="s">
        <v>102</v>
      </c>
      <c r="H95" s="15">
        <v>1100</v>
      </c>
      <c r="I95" s="16">
        <v>-200</v>
      </c>
      <c r="J95" s="15">
        <f t="shared" si="6"/>
        <v>900</v>
      </c>
      <c r="L95" s="4"/>
    </row>
    <row r="96" spans="1:12" ht="15">
      <c r="A96" s="111"/>
      <c r="B96" s="17" t="s">
        <v>106</v>
      </c>
      <c r="C96" s="18" t="s">
        <v>40</v>
      </c>
      <c r="D96" s="28"/>
      <c r="E96" s="19">
        <v>3113</v>
      </c>
      <c r="F96" s="19">
        <v>6121</v>
      </c>
      <c r="G96" s="28" t="s">
        <v>103</v>
      </c>
      <c r="H96" s="20">
        <v>0</v>
      </c>
      <c r="I96" s="29">
        <v>200</v>
      </c>
      <c r="J96" s="20">
        <f t="shared" si="6"/>
        <v>200</v>
      </c>
      <c r="L96" s="4"/>
    </row>
    <row r="97" spans="1:12" ht="15">
      <c r="A97" s="110"/>
      <c r="B97" s="50" t="s">
        <v>107</v>
      </c>
      <c r="C97" s="23"/>
      <c r="D97" s="27"/>
      <c r="E97" s="13">
        <v>2219</v>
      </c>
      <c r="F97" s="13">
        <v>6121</v>
      </c>
      <c r="G97" s="27" t="s">
        <v>108</v>
      </c>
      <c r="H97" s="15">
        <v>1515</v>
      </c>
      <c r="I97" s="16">
        <v>-300</v>
      </c>
      <c r="J97" s="15">
        <f>H97+I97</f>
        <v>1215</v>
      </c>
      <c r="L97" s="4"/>
    </row>
    <row r="98" spans="1:12" ht="15">
      <c r="A98" s="42"/>
      <c r="B98" s="57"/>
      <c r="C98" s="58"/>
      <c r="D98" s="58"/>
      <c r="E98" s="105" t="s">
        <v>24</v>
      </c>
      <c r="F98" s="105"/>
      <c r="G98" s="105"/>
      <c r="H98" s="65">
        <f>SUM(H84:H97)</f>
        <v>12544</v>
      </c>
      <c r="I98" s="65">
        <f aca="true" t="shared" si="7" ref="I98:J98">SUM(I84:I97)</f>
        <v>7.449999999999989</v>
      </c>
      <c r="J98" s="65">
        <f t="shared" si="7"/>
        <v>12551.45</v>
      </c>
      <c r="L98" s="4"/>
    </row>
    <row r="99" spans="1:12" ht="15">
      <c r="A99" s="42"/>
      <c r="B99" s="41"/>
      <c r="C99" s="42"/>
      <c r="D99" s="42"/>
      <c r="E99" s="66"/>
      <c r="F99" s="66"/>
      <c r="G99" s="67"/>
      <c r="H99" s="68"/>
      <c r="I99" s="69"/>
      <c r="J99" s="70"/>
      <c r="L99" s="4"/>
    </row>
    <row r="100" spans="2:12" ht="15">
      <c r="B100" s="71" t="s">
        <v>25</v>
      </c>
      <c r="C100" s="46"/>
      <c r="D100" s="46"/>
      <c r="E100" s="106" t="s">
        <v>16</v>
      </c>
      <c r="F100" s="107"/>
      <c r="G100" s="107"/>
      <c r="H100" s="108"/>
      <c r="I100" s="72">
        <f>I54</f>
        <v>3474.4539999999997</v>
      </c>
      <c r="J100" s="72"/>
      <c r="L100" s="4"/>
    </row>
    <row r="101" spans="2:12" ht="15">
      <c r="B101" s="45"/>
      <c r="C101" s="46"/>
      <c r="D101" s="46"/>
      <c r="E101" s="106" t="s">
        <v>26</v>
      </c>
      <c r="F101" s="107"/>
      <c r="G101" s="107"/>
      <c r="H101" s="108"/>
      <c r="I101" s="72">
        <f>I82+I55</f>
        <v>3466.9999999999995</v>
      </c>
      <c r="J101" s="50"/>
      <c r="L101" s="4"/>
    </row>
    <row r="102" spans="2:12" ht="15">
      <c r="B102" s="45"/>
      <c r="C102" s="46"/>
      <c r="D102" s="46"/>
      <c r="E102" s="106" t="s">
        <v>27</v>
      </c>
      <c r="F102" s="107"/>
      <c r="G102" s="107"/>
      <c r="H102" s="108"/>
      <c r="I102" s="72">
        <f>I98+I56</f>
        <v>7.449999999999989</v>
      </c>
      <c r="J102" s="73"/>
      <c r="L102" s="4"/>
    </row>
    <row r="103" spans="2:12" ht="15">
      <c r="B103" s="45"/>
      <c r="C103" s="46"/>
      <c r="D103" s="46"/>
      <c r="E103" s="106" t="s">
        <v>28</v>
      </c>
      <c r="F103" s="107"/>
      <c r="G103" s="107"/>
      <c r="H103" s="108"/>
      <c r="I103" s="72">
        <f>I101+I102</f>
        <v>3474.4499999999994</v>
      </c>
      <c r="J103" s="73"/>
      <c r="L103" s="4"/>
    </row>
    <row r="104" spans="2:12" ht="15">
      <c r="B104" s="45"/>
      <c r="C104" s="46"/>
      <c r="D104" s="46"/>
      <c r="E104" s="99" t="s">
        <v>29</v>
      </c>
      <c r="F104" s="100"/>
      <c r="G104" s="100"/>
      <c r="H104" s="101"/>
      <c r="I104" s="72">
        <f>I100-I103</f>
        <v>0.00400000000036016</v>
      </c>
      <c r="J104" s="73"/>
      <c r="L104" s="4"/>
    </row>
    <row r="105" spans="2:12" ht="15">
      <c r="B105" s="45"/>
      <c r="C105" s="46"/>
      <c r="D105" s="46"/>
      <c r="E105" s="99" t="s">
        <v>30</v>
      </c>
      <c r="F105" s="100"/>
      <c r="G105" s="100"/>
      <c r="H105" s="101"/>
      <c r="I105" s="72">
        <v>0</v>
      </c>
      <c r="J105" s="73"/>
      <c r="L105" s="4"/>
    </row>
    <row r="106" spans="5:12" ht="15">
      <c r="E106" s="30" t="s">
        <v>31</v>
      </c>
      <c r="G106" s="45"/>
      <c r="H106" s="75">
        <v>44076</v>
      </c>
      <c r="J106" s="75">
        <v>44097</v>
      </c>
      <c r="L106" s="4"/>
    </row>
    <row r="107" spans="2:12" ht="15">
      <c r="B107" s="71" t="s">
        <v>32</v>
      </c>
      <c r="C107" s="46"/>
      <c r="D107" s="46"/>
      <c r="E107" s="76" t="s">
        <v>33</v>
      </c>
      <c r="F107" s="77"/>
      <c r="G107" s="78"/>
      <c r="H107" s="79">
        <v>528457.8</v>
      </c>
      <c r="I107" s="72">
        <f>I100</f>
        <v>3474.4539999999997</v>
      </c>
      <c r="J107" s="72">
        <f>H107+I107</f>
        <v>531932.2540000001</v>
      </c>
      <c r="L107" s="4"/>
    </row>
    <row r="108" spans="2:12" ht="15">
      <c r="B108" s="45"/>
      <c r="C108" s="46"/>
      <c r="D108" s="46"/>
      <c r="E108" s="80" t="s">
        <v>26</v>
      </c>
      <c r="F108" s="81"/>
      <c r="G108" s="82"/>
      <c r="H108" s="83">
        <v>402722.09</v>
      </c>
      <c r="I108" s="72">
        <f>I82+I55</f>
        <v>3466.9999999999995</v>
      </c>
      <c r="J108" s="73">
        <f>H108+I108</f>
        <v>406189.09</v>
      </c>
      <c r="L108" s="4"/>
    </row>
    <row r="109" spans="2:12" ht="15">
      <c r="B109" s="45"/>
      <c r="C109" s="46"/>
      <c r="D109" s="46"/>
      <c r="E109" s="40" t="s">
        <v>27</v>
      </c>
      <c r="F109" s="45"/>
      <c r="G109" s="84"/>
      <c r="H109" s="83">
        <v>125735.71</v>
      </c>
      <c r="I109" s="72">
        <f>I98+I56</f>
        <v>7.449999999999989</v>
      </c>
      <c r="J109" s="73">
        <f>H109+I109</f>
        <v>125743.16</v>
      </c>
      <c r="L109" s="4"/>
    </row>
    <row r="110" spans="2:12" ht="15">
      <c r="B110" s="75" t="s">
        <v>39</v>
      </c>
      <c r="E110" s="85" t="s">
        <v>34</v>
      </c>
      <c r="F110" s="81"/>
      <c r="G110" s="82"/>
      <c r="H110" s="72">
        <f>H108+H109</f>
        <v>528457.8</v>
      </c>
      <c r="I110" s="72">
        <f>SUM(I108:I109)</f>
        <v>3474.4499999999994</v>
      </c>
      <c r="J110" s="72">
        <f>SUM(J108:J109)</f>
        <v>531932.25</v>
      </c>
      <c r="L110" s="4"/>
    </row>
    <row r="111" spans="5:12" ht="15">
      <c r="E111" s="40" t="s">
        <v>20</v>
      </c>
      <c r="F111" s="45"/>
      <c r="G111" s="84"/>
      <c r="H111" s="73">
        <f>H107-H110</f>
        <v>0</v>
      </c>
      <c r="I111" s="72">
        <f>I107-I110</f>
        <v>0.00400000000036016</v>
      </c>
      <c r="J111" s="73">
        <f>J107-J110</f>
        <v>0.004000000073574483</v>
      </c>
      <c r="L111" s="4"/>
    </row>
    <row r="112" spans="5:12" ht="15">
      <c r="E112" s="85" t="s">
        <v>35</v>
      </c>
      <c r="F112" s="81"/>
      <c r="G112" s="82"/>
      <c r="H112" s="86">
        <v>0</v>
      </c>
      <c r="I112" s="72">
        <v>0</v>
      </c>
      <c r="J112" s="72">
        <f>H112+I112</f>
        <v>0</v>
      </c>
      <c r="L112" s="4"/>
    </row>
    <row r="113" ht="15">
      <c r="L113" s="4"/>
    </row>
    <row r="114" ht="15">
      <c r="L114" s="4"/>
    </row>
    <row r="115" spans="3:12" ht="15">
      <c r="C115" s="4"/>
      <c r="D115" s="4"/>
      <c r="L115" s="4"/>
    </row>
    <row r="116" spans="3:12" ht="15">
      <c r="C116" s="4"/>
      <c r="D116" s="4"/>
      <c r="L116" s="4"/>
    </row>
    <row r="117" spans="3:12" ht="15">
      <c r="C117" s="4"/>
      <c r="D117" s="4"/>
      <c r="L117" s="4"/>
    </row>
    <row r="118" spans="3:12" ht="15">
      <c r="C118" s="4"/>
      <c r="D118" s="4"/>
      <c r="L118" s="4"/>
    </row>
    <row r="119" spans="3:12" ht="15">
      <c r="C119" s="4"/>
      <c r="D119" s="4"/>
      <c r="L119" s="4"/>
    </row>
  </sheetData>
  <mergeCells count="32">
    <mergeCell ref="A15:A30"/>
    <mergeCell ref="B2:B3"/>
    <mergeCell ref="E2:E3"/>
    <mergeCell ref="F2:F3"/>
    <mergeCell ref="G2:G3"/>
    <mergeCell ref="A5:A14"/>
    <mergeCell ref="A84:A85"/>
    <mergeCell ref="A80:A81"/>
    <mergeCell ref="A31:A32"/>
    <mergeCell ref="E54:G54"/>
    <mergeCell ref="E55:G55"/>
    <mergeCell ref="E56:G56"/>
    <mergeCell ref="E57:G57"/>
    <mergeCell ref="A59:A61"/>
    <mergeCell ref="A33:A34"/>
    <mergeCell ref="A35:A36"/>
    <mergeCell ref="A37:A39"/>
    <mergeCell ref="A40:A53"/>
    <mergeCell ref="A62:A65"/>
    <mergeCell ref="A66:A71"/>
    <mergeCell ref="A72:A73"/>
    <mergeCell ref="A75:A79"/>
    <mergeCell ref="E82:G82"/>
    <mergeCell ref="E103:H103"/>
    <mergeCell ref="E104:H104"/>
    <mergeCell ref="E105:H105"/>
    <mergeCell ref="A86:A87"/>
    <mergeCell ref="A89:A97"/>
    <mergeCell ref="E98:G98"/>
    <mergeCell ref="E100:H100"/>
    <mergeCell ref="E101:H101"/>
    <mergeCell ref="E102:H102"/>
  </mergeCells>
  <conditionalFormatting sqref="C54:D56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81">
    <cfRule type="expression" priority="13" dxfId="2" stopIfTrue="1">
      <formula>$J180="Z"</formula>
    </cfRule>
    <cfRule type="expression" priority="14" dxfId="1" stopIfTrue="1">
      <formula>$J180="T"</formula>
    </cfRule>
    <cfRule type="expression" priority="15" dxfId="0" stopIfTrue="1">
      <formula>$J180="Y"</formula>
    </cfRule>
  </conditionalFormatting>
  <conditionalFormatting sqref="H182">
    <cfRule type="expression" priority="10" dxfId="2" stopIfTrue="1">
      <formula>$J181="Z"</formula>
    </cfRule>
    <cfRule type="expression" priority="11" dxfId="1" stopIfTrue="1">
      <formula>$J181="T"</formula>
    </cfRule>
    <cfRule type="expression" priority="12" dxfId="0" stopIfTrue="1">
      <formula>$J181="Y"</formula>
    </cfRule>
  </conditionalFormatting>
  <conditionalFormatting sqref="H183">
    <cfRule type="expression" priority="7" dxfId="2" stopIfTrue="1">
      <formula>$J182="Z"</formula>
    </cfRule>
    <cfRule type="expression" priority="8" dxfId="1" stopIfTrue="1">
      <formula>$J182="T"</formula>
    </cfRule>
    <cfRule type="expression" priority="9" dxfId="0" stopIfTrue="1">
      <formula>$J182="Y"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07:H109">
    <cfRule type="expression" priority="1" dxfId="2" stopIfTrue="1">
      <formula>$J107="Z"</formula>
    </cfRule>
    <cfRule type="expression" priority="2" dxfId="1" stopIfTrue="1">
      <formula>$J107="T"</formula>
    </cfRule>
    <cfRule type="expression" priority="3" dxfId="0" stopIfTrue="1">
      <formula>$J107="Y"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2020-09-24T06:11:59Z</dcterms:modified>
  <cp:category/>
  <cp:version/>
  <cp:contentType/>
  <cp:contentStatus/>
</cp:coreProperties>
</file>