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240" yWindow="45" windowWidth="20115" windowHeight="7995" activeTab="0"/>
  </bookViews>
  <sheets>
    <sheet name="RO č. 7, 28.6.2023" sheetId="3" r:id="rId1"/>
  </sheets>
  <definedNames/>
  <calcPr calcId="162913"/>
</workbook>
</file>

<file path=xl/sharedStrings.xml><?xml version="1.0" encoding="utf-8"?>
<sst xmlns="http://schemas.openxmlformats.org/spreadsheetml/2006/main" count="212" uniqueCount="139">
  <si>
    <t>Poř.</t>
  </si>
  <si>
    <t xml:space="preserve"> </t>
  </si>
  <si>
    <t>Účel.</t>
  </si>
  <si>
    <t>§</t>
  </si>
  <si>
    <t>Pol.</t>
  </si>
  <si>
    <t>Org.</t>
  </si>
  <si>
    <t xml:space="preserve">Platný </t>
  </si>
  <si>
    <t>RO</t>
  </si>
  <si>
    <t>Nový</t>
  </si>
  <si>
    <t>čís.</t>
  </si>
  <si>
    <t>znak</t>
  </si>
  <si>
    <t>rozpočet</t>
  </si>
  <si>
    <t xml:space="preserve">A) Změny příjmů a jejich použití </t>
  </si>
  <si>
    <t>1.</t>
  </si>
  <si>
    <t>2.</t>
  </si>
  <si>
    <t>Příjmy celkem</t>
  </si>
  <si>
    <t>Výdaje provozní (běžné)</t>
  </si>
  <si>
    <t>Výdaje (investiční)</t>
  </si>
  <si>
    <t>Příjmy - výdaje</t>
  </si>
  <si>
    <t>B) Změny v běžných výdajích</t>
  </si>
  <si>
    <t>Výdaje běžné saldo</t>
  </si>
  <si>
    <t xml:space="preserve">C) Změny v investicích  </t>
  </si>
  <si>
    <t>Investice saldo</t>
  </si>
  <si>
    <t>Běžné výdaje</t>
  </si>
  <si>
    <t>Investice</t>
  </si>
  <si>
    <t>Celkové výdaje (běžné+investice)</t>
  </si>
  <si>
    <t>P-V-I</t>
  </si>
  <si>
    <t>Financování</t>
  </si>
  <si>
    <t>Příjmy</t>
  </si>
  <si>
    <t>Finance</t>
  </si>
  <si>
    <t>Rekapitulace Rozpočtového opatření</t>
  </si>
  <si>
    <t>D) Změny ve financování</t>
  </si>
  <si>
    <t>Financování saldo</t>
  </si>
  <si>
    <t>Rekapitulace celkového rozpočtu města na rok 2023 včetně RO</t>
  </si>
  <si>
    <t>4.</t>
  </si>
  <si>
    <t>Celkové výdaje (BV+I)</t>
  </si>
  <si>
    <t>14.6.2023</t>
  </si>
  <si>
    <t>0516</t>
  </si>
  <si>
    <t>5222</t>
  </si>
  <si>
    <t>3.</t>
  </si>
  <si>
    <t>6.</t>
  </si>
  <si>
    <t xml:space="preserve">Rozpočtové opatření č. 7/2023 - změna schváleného rozpočtu roku 2023 - červen  (údaje v tis. Kč) </t>
  </si>
  <si>
    <t>č. 7</t>
  </si>
  <si>
    <t>4399</t>
  </si>
  <si>
    <t>0521</t>
  </si>
  <si>
    <t>4343</t>
  </si>
  <si>
    <t>0325</t>
  </si>
  <si>
    <t>0608</t>
  </si>
  <si>
    <t>28.6.2023</t>
  </si>
  <si>
    <t>5.</t>
  </si>
  <si>
    <t>9306</t>
  </si>
  <si>
    <t>NZ</t>
  </si>
  <si>
    <t>9315</t>
  </si>
  <si>
    <t>EKO Rozšíření hřbitova - investice hrazená z úvěru, úroky, zvýšení</t>
  </si>
  <si>
    <t>EKO Zateplení SENIORu B - investice hrazená z úvěru, úroky, zvýšení</t>
  </si>
  <si>
    <t>143133092</t>
  </si>
  <si>
    <t>143533092</t>
  </si>
  <si>
    <t>0612</t>
  </si>
  <si>
    <t>0593</t>
  </si>
  <si>
    <t>0589</t>
  </si>
  <si>
    <t>EKO Příjem nein. dotace od MŠMT OP JAK pro DDM Sluníčko, př. org. - P</t>
  </si>
  <si>
    <t>EKO Transfer nein. dotace pro DDM Sluníčko, př. org. - V</t>
  </si>
  <si>
    <t>EKO Transfer nein. dotace pro DDM Sluníčko př. org. - V</t>
  </si>
  <si>
    <t>EKO Příjem sankcí od OŽP + CÚ JMK - P</t>
  </si>
  <si>
    <t>P = příjmy   V = výdaje   NZ = nově zařazeno do R2023</t>
  </si>
  <si>
    <t>0552</t>
  </si>
  <si>
    <t>4379</t>
  </si>
  <si>
    <t>0448</t>
  </si>
  <si>
    <t>4351</t>
  </si>
  <si>
    <t>SOC Nein. dotace pro Za sklem, IČ 22901531, odb. soc. poradenství</t>
  </si>
  <si>
    <t>SOC Nein. dotace pro Za sklem, IČ 22901532, centra denní služeb</t>
  </si>
  <si>
    <t xml:space="preserve">SOC Nein. dotace pro Včelka sociální služby o.p.s., IČ 24732915 </t>
  </si>
  <si>
    <t>9334</t>
  </si>
  <si>
    <t>TSO Veřejné osvětlení - nákup ostatních služeb</t>
  </si>
  <si>
    <t>3631</t>
  </si>
  <si>
    <t>5169</t>
  </si>
  <si>
    <t>0324</t>
  </si>
  <si>
    <t>TSO Veřejné osvětlení - opravy a udržování</t>
  </si>
  <si>
    <t>5171</t>
  </si>
  <si>
    <t>TSO Odstranění objemného odpadu na skládce</t>
  </si>
  <si>
    <t>3725</t>
  </si>
  <si>
    <t>TSO Likvidace nebezpečných odpadů</t>
  </si>
  <si>
    <t>3724</t>
  </si>
  <si>
    <t>SOC Nein. dotace pro Za sklem, IČ 22901533, soc. aktiv. sl. pro rodiny s dětmi</t>
  </si>
  <si>
    <t>7.</t>
  </si>
  <si>
    <t>EKO Příjem nein. dotace od ZK pro ZŠ Mánesova, př. org., na kurz sebeobrany - P</t>
  </si>
  <si>
    <t>EKO Příjem nein. dotace od ZK pro ZŠ T.G.M., př. org., na kurz sebeobrany - P</t>
  </si>
  <si>
    <t>EKO Příjem nein. dotace od ZK pro ZŠ Trávníky, př. org., na kurz sebeobrany - P</t>
  </si>
  <si>
    <t>0358</t>
  </si>
  <si>
    <t>0357</t>
  </si>
  <si>
    <t>0359</t>
  </si>
  <si>
    <t>00150</t>
  </si>
  <si>
    <t>EKO Transfer nein. dotace od ZK pro ZŠ Mánesova, př. org., na kurz sebeobrany - V</t>
  </si>
  <si>
    <t>EKO Transfer nein. dotace od ZK pro ZŠ T.G.M., př. org., na kurz sebeobrany - V</t>
  </si>
  <si>
    <t>EKO Transfer nein. dotace od ZK pro ZŠ Trávníky, př. org., na kurz sebeobrany - V</t>
  </si>
  <si>
    <t>Otrokovice 28.6.2023</t>
  </si>
  <si>
    <t>EKO Příjem sankčních plateb od SÚ - přestupky - P</t>
  </si>
  <si>
    <t>TSO Vratka za el. energii na jednom odběrném místě</t>
  </si>
  <si>
    <t>TSO Příjem z pronájmů vývěsních skříněk</t>
  </si>
  <si>
    <t>TEHOS, ROŠ - ost. služby, snížení</t>
  </si>
  <si>
    <t>TEHOS, MK - ost. služby, snížení</t>
  </si>
  <si>
    <t>TEHOS, MK - opravy a udržování, zvýšení</t>
  </si>
  <si>
    <t>0522</t>
  </si>
  <si>
    <t>0748</t>
  </si>
  <si>
    <t>OŠK Poskytnutí nein. dotace dle us. č. RMO/8/10/23</t>
  </si>
  <si>
    <t>OŠK Poskytnutí nein. dotace pro MORAVIAMAN TEAM z.s., IČ 26619261</t>
  </si>
  <si>
    <t>3639</t>
  </si>
  <si>
    <t>0128</t>
  </si>
  <si>
    <t>2219</t>
  </si>
  <si>
    <t>6126</t>
  </si>
  <si>
    <t>2291</t>
  </si>
  <si>
    <t>3429</t>
  </si>
  <si>
    <t>2292</t>
  </si>
  <si>
    <t>8.</t>
  </si>
  <si>
    <t>2312</t>
  </si>
  <si>
    <t>3745</t>
  </si>
  <si>
    <t>2319</t>
  </si>
  <si>
    <t>2229</t>
  </si>
  <si>
    <t>2164</t>
  </si>
  <si>
    <t>2273</t>
  </si>
  <si>
    <t>3099</t>
  </si>
  <si>
    <t>ORM Zastávka pro elektrokola</t>
  </si>
  <si>
    <t>ORM Park pod kostelem</t>
  </si>
  <si>
    <t>ORM Dopravní opatření Baťov</t>
  </si>
  <si>
    <t>ORM Revitalizace tržiště u ČP Trávníky</t>
  </si>
  <si>
    <t>ORM Revitalizace ROŠ</t>
  </si>
  <si>
    <t>ORM Trávníky revitalizace sídliště</t>
  </si>
  <si>
    <t>ORM Oprava lávek přes Dřevnici</t>
  </si>
  <si>
    <t>ORM Oprava chodníků Střed a Újezdy</t>
  </si>
  <si>
    <t>ORM Oprava chodníků v lok. Trávníky a Přednádraží</t>
  </si>
  <si>
    <t>SOC Fin. dar pro Linka bezpečí z.s., IČ 61383198, kriz. telef. pomoc</t>
  </si>
  <si>
    <t>SOC Nein. dotace pro Oblastní spolek ČČK Zlín, IČ 00426326, Zlín, ošetř. služba</t>
  </si>
  <si>
    <t xml:space="preserve">ORM Projekty nejbližších let </t>
  </si>
  <si>
    <t xml:space="preserve">TEHOS, zavedení nové pol. v souvislosti s vybavením nového objektu </t>
  </si>
  <si>
    <t>TSO Příjem z výlepů plakátů</t>
  </si>
  <si>
    <t>SOC Nein. dotace na činnost dle us. č. ZMO/12/6/23</t>
  </si>
  <si>
    <t>SOC Nein. dotace na činnost poskytovatelů soc. služeb, dle us. č. ZMO/11/6/23</t>
  </si>
  <si>
    <t>SOC Nein. dotace určené na humanitu dle us. č. ZMO/10/6/23</t>
  </si>
  <si>
    <t>Příloha k us. RMO/29/11/23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</si>
</sst>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 CE"/>
      <family val="2"/>
    </font>
    <font>
      <b/>
      <i/>
      <sz val="10"/>
      <name val="Arial"/>
      <family val="2"/>
    </font>
    <font>
      <u val="single"/>
      <sz val="10"/>
      <color theme="10"/>
      <name val="Arial"/>
      <family val="2"/>
    </font>
    <font>
      <sz val="10"/>
      <color theme="1"/>
      <name val="Arial"/>
      <family val="2"/>
    </font>
    <font>
      <sz val="11"/>
      <color theme="0"/>
      <name val="Calibri"/>
      <family val="2"/>
      <scheme val="minor"/>
    </font>
    <font>
      <b/>
      <sz val="10"/>
      <color rgb="FFFF0000"/>
      <name val="Arial"/>
      <family val="2"/>
    </font>
    <font>
      <b/>
      <sz val="10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 style="thin"/>
      <top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 style="thin"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 applyNumberFormat="0" applyFill="0" applyBorder="0">
      <alignment/>
      <protection locked="0"/>
    </xf>
    <xf numFmtId="0" fontId="4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</cellStyleXfs>
  <cellXfs count="163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1" fillId="0" borderId="0" xfId="0" applyFont="1"/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0" borderId="3" xfId="0" applyFont="1" applyBorder="1" applyAlignment="1">
      <alignment horizontal="left"/>
    </xf>
    <xf numFmtId="0" fontId="1" fillId="0" borderId="4" xfId="0" applyFont="1" applyFill="1" applyBorder="1"/>
    <xf numFmtId="0" fontId="1" fillId="0" borderId="5" xfId="0" applyFont="1" applyFill="1" applyBorder="1" applyAlignment="1">
      <alignment horizontal="center"/>
    </xf>
    <xf numFmtId="4" fontId="3" fillId="0" borderId="6" xfId="0" applyNumberFormat="1" applyFont="1" applyFill="1" applyBorder="1" applyAlignment="1">
      <alignment horizontal="right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left"/>
    </xf>
    <xf numFmtId="49" fontId="1" fillId="3" borderId="0" xfId="0" applyNumberFormat="1" applyFont="1" applyFill="1" applyBorder="1" applyAlignment="1">
      <alignment horizontal="center"/>
    </xf>
    <xf numFmtId="0" fontId="5" fillId="3" borderId="0" xfId="0" applyFont="1" applyFill="1" applyBorder="1" applyAlignment="1">
      <alignment horizontal="left"/>
    </xf>
    <xf numFmtId="0" fontId="3" fillId="3" borderId="0" xfId="0" applyFont="1" applyFill="1" applyBorder="1" applyAlignment="1">
      <alignment horizontal="left"/>
    </xf>
    <xf numFmtId="4" fontId="1" fillId="3" borderId="6" xfId="0" applyNumberFormat="1" applyFont="1" applyFill="1" applyBorder="1" applyAlignment="1">
      <alignment horizontal="right"/>
    </xf>
    <xf numFmtId="0" fontId="1" fillId="0" borderId="7" xfId="0" applyFont="1" applyBorder="1"/>
    <xf numFmtId="0" fontId="1" fillId="3" borderId="0" xfId="0" applyFont="1" applyFill="1" applyBorder="1"/>
    <xf numFmtId="0" fontId="1" fillId="3" borderId="0" xfId="0" applyFont="1" applyFill="1" applyBorder="1" applyAlignment="1">
      <alignment horizontal="center"/>
    </xf>
    <xf numFmtId="4" fontId="3" fillId="3" borderId="6" xfId="0" applyNumberFormat="1" applyFont="1" applyFill="1" applyBorder="1"/>
    <xf numFmtId="0" fontId="3" fillId="0" borderId="7" xfId="0" applyFont="1" applyBorder="1" applyAlignment="1">
      <alignment horizontal="left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4" fontId="1" fillId="0" borderId="0" xfId="0" applyNumberFormat="1" applyFont="1" applyBorder="1"/>
    <xf numFmtId="4" fontId="1" fillId="3" borderId="1" xfId="0" applyNumberFormat="1" applyFont="1" applyFill="1" applyBorder="1" applyAlignment="1">
      <alignment horizontal="right"/>
    </xf>
    <xf numFmtId="4" fontId="3" fillId="0" borderId="5" xfId="0" applyNumberFormat="1" applyFont="1" applyBorder="1"/>
    <xf numFmtId="4" fontId="1" fillId="0" borderId="8" xfId="0" applyNumberFormat="1" applyFont="1" applyBorder="1"/>
    <xf numFmtId="0" fontId="1" fillId="3" borderId="0" xfId="0" applyFont="1" applyFill="1" applyBorder="1" applyAlignment="1">
      <alignment horizontal="right"/>
    </xf>
    <xf numFmtId="49" fontId="3" fillId="3" borderId="0" xfId="0" applyNumberFormat="1" applyFont="1" applyFill="1" applyBorder="1" applyAlignment="1">
      <alignment horizontal="right"/>
    </xf>
    <xf numFmtId="0" fontId="3" fillId="0" borderId="0" xfId="0" applyFont="1" applyBorder="1"/>
    <xf numFmtId="0" fontId="1" fillId="0" borderId="9" xfId="0" applyFont="1" applyBorder="1"/>
    <xf numFmtId="0" fontId="3" fillId="0" borderId="9" xfId="0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14" fontId="1" fillId="0" borderId="0" xfId="0" applyNumberFormat="1" applyFont="1"/>
    <xf numFmtId="0" fontId="3" fillId="0" borderId="3" xfId="0" applyFont="1" applyBorder="1"/>
    <xf numFmtId="4" fontId="1" fillId="3" borderId="10" xfId="0" applyNumberFormat="1" applyFont="1" applyFill="1" applyBorder="1" applyAlignment="1">
      <alignment horizontal="right"/>
    </xf>
    <xf numFmtId="4" fontId="3" fillId="3" borderId="10" xfId="0" applyNumberFormat="1" applyFont="1" applyFill="1" applyBorder="1" applyAlignment="1">
      <alignment horizontal="right"/>
    </xf>
    <xf numFmtId="4" fontId="1" fillId="3" borderId="0" xfId="0" applyNumberFormat="1" applyFont="1" applyFill="1" applyBorder="1" applyAlignment="1">
      <alignment horizontal="right"/>
    </xf>
    <xf numFmtId="4" fontId="3" fillId="3" borderId="5" xfId="0" applyNumberFormat="1" applyFont="1" applyFill="1" applyBorder="1" applyAlignment="1">
      <alignment horizontal="right"/>
    </xf>
    <xf numFmtId="0" fontId="3" fillId="0" borderId="0" xfId="0" applyFont="1"/>
    <xf numFmtId="0" fontId="3" fillId="0" borderId="11" xfId="0" applyFont="1" applyBorder="1" applyAlignment="1">
      <alignment horizontal="left"/>
    </xf>
    <xf numFmtId="4" fontId="3" fillId="0" borderId="7" xfId="0" applyNumberFormat="1" applyFont="1" applyBorder="1"/>
    <xf numFmtId="4" fontId="1" fillId="0" borderId="7" xfId="0" applyNumberFormat="1" applyFont="1" applyBorder="1"/>
    <xf numFmtId="49" fontId="1" fillId="0" borderId="5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0" fillId="0" borderId="0" xfId="0"/>
    <xf numFmtId="0" fontId="1" fillId="3" borderId="3" xfId="0" applyFont="1" applyFill="1" applyBorder="1" applyAlignment="1">
      <alignment horizontal="center"/>
    </xf>
    <xf numFmtId="0" fontId="1" fillId="3" borderId="12" xfId="0" applyFont="1" applyFill="1" applyBorder="1"/>
    <xf numFmtId="0" fontId="1" fillId="3" borderId="12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left"/>
    </xf>
    <xf numFmtId="0" fontId="1" fillId="3" borderId="10" xfId="0" applyFont="1" applyFill="1" applyBorder="1"/>
    <xf numFmtId="0" fontId="1" fillId="3" borderId="10" xfId="0" applyFont="1" applyFill="1" applyBorder="1" applyAlignment="1">
      <alignment horizontal="center"/>
    </xf>
    <xf numFmtId="49" fontId="3" fillId="3" borderId="10" xfId="0" applyNumberFormat="1" applyFont="1" applyFill="1" applyBorder="1" applyAlignment="1">
      <alignment horizontal="center"/>
    </xf>
    <xf numFmtId="0" fontId="0" fillId="0" borderId="0" xfId="0" applyBorder="1"/>
    <xf numFmtId="4" fontId="3" fillId="0" borderId="0" xfId="0" applyNumberFormat="1" applyFont="1" applyFill="1" applyBorder="1" applyAlignment="1">
      <alignment horizontal="right"/>
    </xf>
    <xf numFmtId="0" fontId="0" fillId="0" borderId="7" xfId="0" applyBorder="1"/>
    <xf numFmtId="4" fontId="1" fillId="3" borderId="5" xfId="0" applyNumberFormat="1" applyFont="1" applyFill="1" applyBorder="1" applyAlignment="1">
      <alignment horizontal="right"/>
    </xf>
    <xf numFmtId="0" fontId="0" fillId="0" borderId="0" xfId="0" applyFill="1"/>
    <xf numFmtId="4" fontId="1" fillId="0" borderId="5" xfId="0" applyNumberFormat="1" applyFont="1" applyFill="1" applyBorder="1"/>
    <xf numFmtId="0" fontId="0" fillId="0" borderId="0" xfId="0"/>
    <xf numFmtId="0" fontId="1" fillId="0" borderId="5" xfId="0" applyFont="1" applyFill="1" applyBorder="1" applyAlignment="1">
      <alignment vertical="center"/>
    </xf>
    <xf numFmtId="49" fontId="1" fillId="0" borderId="5" xfId="22" applyNumberFormat="1" applyFont="1" applyFill="1" applyBorder="1" applyAlignment="1">
      <alignment horizontal="left" vertical="center" wrapText="1"/>
      <protection/>
    </xf>
    <xf numFmtId="4" fontId="1" fillId="0" borderId="5" xfId="0" applyNumberFormat="1" applyFont="1" applyFill="1" applyBorder="1" applyAlignment="1">
      <alignment horizontal="right" vertical="center"/>
    </xf>
    <xf numFmtId="4" fontId="3" fillId="0" borderId="5" xfId="0" applyNumberFormat="1" applyFont="1" applyFill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4" fontId="3" fillId="0" borderId="5" xfId="0" applyNumberFormat="1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4" fontId="1" fillId="4" borderId="15" xfId="20" applyNumberFormat="1" applyFont="1" applyFill="1" applyBorder="1" applyAlignment="1" applyProtection="1">
      <alignment vertical="center"/>
      <protection/>
    </xf>
    <xf numFmtId="4" fontId="1" fillId="0" borderId="5" xfId="0" applyNumberFormat="1" applyFont="1" applyBorder="1" applyAlignment="1">
      <alignment vertical="center"/>
    </xf>
    <xf numFmtId="0" fontId="1" fillId="0" borderId="8" xfId="0" applyFont="1" applyBorder="1" applyAlignment="1">
      <alignment vertical="center"/>
    </xf>
    <xf numFmtId="4" fontId="1" fillId="0" borderId="4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49" fontId="1" fillId="0" borderId="0" xfId="0" applyNumberFormat="1" applyFont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8" fillId="0" borderId="0" xfId="0" applyFont="1" applyFill="1"/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1" fillId="0" borderId="5" xfId="0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/>
    </xf>
    <xf numFmtId="49" fontId="1" fillId="5" borderId="5" xfId="0" applyNumberFormat="1" applyFont="1" applyFill="1" applyBorder="1" applyAlignment="1">
      <alignment horizontal="center" vertical="center"/>
    </xf>
    <xf numFmtId="4" fontId="1" fillId="5" borderId="5" xfId="0" applyNumberFormat="1" applyFont="1" applyFill="1" applyBorder="1" applyAlignment="1">
      <alignment horizontal="right" vertical="center"/>
    </xf>
    <xf numFmtId="4" fontId="3" fillId="5" borderId="5" xfId="0" applyNumberFormat="1" applyFont="1" applyFill="1" applyBorder="1" applyAlignment="1">
      <alignment horizontal="right" vertical="center"/>
    </xf>
    <xf numFmtId="0" fontId="3" fillId="0" borderId="5" xfId="0" applyFont="1" applyFill="1" applyBorder="1" applyAlignment="1">
      <alignment horizontal="center"/>
    </xf>
    <xf numFmtId="49" fontId="1" fillId="5" borderId="5" xfId="22" applyNumberFormat="1" applyFont="1" applyFill="1" applyBorder="1" applyAlignment="1">
      <alignment horizontal="left" vertical="center" wrapText="1"/>
      <protection/>
    </xf>
    <xf numFmtId="4" fontId="1" fillId="5" borderId="5" xfId="0" applyNumberFormat="1" applyFont="1" applyFill="1" applyBorder="1"/>
    <xf numFmtId="0" fontId="3" fillId="0" borderId="2" xfId="0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/>
    </xf>
    <xf numFmtId="4" fontId="1" fillId="0" borderId="5" xfId="0" applyNumberFormat="1" applyFont="1" applyBorder="1" applyAlignment="1">
      <alignment horizontal="right" vertical="center"/>
    </xf>
    <xf numFmtId="4" fontId="3" fillId="0" borderId="5" xfId="0" applyNumberFormat="1" applyFont="1" applyBorder="1" applyAlignment="1">
      <alignment horizontal="right" vertical="center"/>
    </xf>
    <xf numFmtId="0" fontId="1" fillId="5" borderId="9" xfId="0" applyFont="1" applyFill="1" applyBorder="1"/>
    <xf numFmtId="0" fontId="1" fillId="5" borderId="5" xfId="0" applyFont="1" applyFill="1" applyBorder="1" applyAlignment="1">
      <alignment horizontal="center"/>
    </xf>
    <xf numFmtId="49" fontId="1" fillId="5" borderId="9" xfId="22" applyNumberFormat="1" applyFont="1" applyFill="1" applyBorder="1" applyAlignment="1">
      <alignment horizontal="left" vertical="center" wrapText="1"/>
      <protection/>
    </xf>
    <xf numFmtId="0" fontId="3" fillId="5" borderId="5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0" fontId="1" fillId="5" borderId="2" xfId="0" applyFont="1" applyFill="1" applyBorder="1" applyAlignment="1">
      <alignment vertical="center"/>
    </xf>
    <xf numFmtId="0" fontId="1" fillId="0" borderId="5" xfId="0" applyFont="1" applyFill="1" applyBorder="1" applyAlignment="1">
      <alignment horizontal="center" vertical="center"/>
    </xf>
    <xf numFmtId="4" fontId="10" fillId="0" borderId="5" xfId="0" applyNumberFormat="1" applyFont="1" applyBorder="1" applyAlignment="1">
      <alignment horizontal="right"/>
    </xf>
    <xf numFmtId="0" fontId="0" fillId="0" borderId="5" xfId="0" applyFill="1" applyBorder="1"/>
    <xf numFmtId="0" fontId="1" fillId="0" borderId="5" xfId="0" applyFont="1" applyBorder="1" applyAlignment="1">
      <alignment horizontal="left" vertical="center"/>
    </xf>
    <xf numFmtId="0" fontId="7" fillId="0" borderId="5" xfId="0" applyFont="1" applyBorder="1" applyAlignment="1">
      <alignment horizontal="center" vertical="center"/>
    </xf>
    <xf numFmtId="49" fontId="7" fillId="0" borderId="5" xfId="0" applyNumberFormat="1" applyFont="1" applyBorder="1" applyAlignment="1">
      <alignment horizontal="center" vertical="center"/>
    </xf>
    <xf numFmtId="4" fontId="7" fillId="3" borderId="5" xfId="0" applyNumberFormat="1" applyFont="1" applyFill="1" applyBorder="1" applyAlignment="1">
      <alignment horizontal="right" vertical="center"/>
    </xf>
    <xf numFmtId="4" fontId="7" fillId="0" borderId="5" xfId="0" applyNumberFormat="1" applyFont="1" applyBorder="1" applyAlignment="1">
      <alignment horizontal="right" vertical="center"/>
    </xf>
    <xf numFmtId="0" fontId="1" fillId="5" borderId="5" xfId="0" applyFont="1" applyFill="1" applyBorder="1" applyAlignment="1">
      <alignment horizontal="left" vertical="center"/>
    </xf>
    <xf numFmtId="49" fontId="7" fillId="5" borderId="5" xfId="0" applyNumberFormat="1" applyFont="1" applyFill="1" applyBorder="1" applyAlignment="1">
      <alignment horizontal="center" vertical="center"/>
    </xf>
    <xf numFmtId="4" fontId="7" fillId="5" borderId="5" xfId="0" applyNumberFormat="1" applyFont="1" applyFill="1" applyBorder="1" applyAlignment="1">
      <alignment horizontal="right" vertical="center"/>
    </xf>
    <xf numFmtId="0" fontId="7" fillId="0" borderId="5" xfId="0" applyFont="1" applyFill="1" applyBorder="1" applyAlignment="1">
      <alignment horizontal="center" vertical="center"/>
    </xf>
    <xf numFmtId="0" fontId="9" fillId="0" borderId="5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0" fillId="0" borderId="5" xfId="0" applyFill="1" applyBorder="1" applyAlignment="1">
      <alignment vertical="center"/>
    </xf>
    <xf numFmtId="4" fontId="10" fillId="0" borderId="5" xfId="0" applyNumberFormat="1" applyFont="1" applyBorder="1" applyAlignment="1">
      <alignment horizontal="right" vertical="center"/>
    </xf>
    <xf numFmtId="0" fontId="9" fillId="0" borderId="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" fontId="3" fillId="0" borderId="6" xfId="0" applyNumberFormat="1" applyFont="1" applyBorder="1" applyAlignment="1">
      <alignment vertical="center"/>
    </xf>
    <xf numFmtId="49" fontId="3" fillId="0" borderId="5" xfId="22" applyNumberFormat="1" applyFont="1" applyFill="1" applyBorder="1" applyAlignment="1">
      <alignment horizontal="center" vertical="center" wrapText="1"/>
      <protection/>
    </xf>
    <xf numFmtId="0" fontId="1" fillId="5" borderId="5" xfId="0" applyFont="1" applyFill="1" applyBorder="1" applyAlignment="1">
      <alignment vertical="center"/>
    </xf>
    <xf numFmtId="0" fontId="9" fillId="5" borderId="5" xfId="0" applyFont="1" applyFill="1" applyBorder="1" applyAlignment="1">
      <alignment horizontal="center" vertical="center"/>
    </xf>
    <xf numFmtId="4" fontId="1" fillId="5" borderId="5" xfId="0" applyNumberFormat="1" applyFont="1" applyFill="1" applyBorder="1" applyAlignment="1">
      <alignment vertical="center"/>
    </xf>
    <xf numFmtId="4" fontId="10" fillId="5" borderId="5" xfId="0" applyNumberFormat="1" applyFont="1" applyFill="1" applyBorder="1" applyAlignment="1">
      <alignment horizontal="right" vertical="center"/>
    </xf>
    <xf numFmtId="0" fontId="9" fillId="5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0" fontId="3" fillId="3" borderId="5" xfId="0" applyFont="1" applyFill="1" applyBorder="1" applyAlignment="1">
      <alignment horizontal="left"/>
    </xf>
    <xf numFmtId="0" fontId="3" fillId="0" borderId="13" xfId="0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3" fillId="0" borderId="6" xfId="0" applyFont="1" applyBorder="1" applyAlignment="1">
      <alignment horizontal="right" vertical="center"/>
    </xf>
    <xf numFmtId="49" fontId="3" fillId="3" borderId="5" xfId="0" applyNumberFormat="1" applyFont="1" applyFill="1" applyBorder="1" applyAlignment="1">
      <alignment horizontal="right"/>
    </xf>
    <xf numFmtId="49" fontId="3" fillId="3" borderId="9" xfId="0" applyNumberFormat="1" applyFont="1" applyFill="1" applyBorder="1" applyAlignment="1">
      <alignment horizontal="center"/>
    </xf>
    <xf numFmtId="49" fontId="3" fillId="3" borderId="4" xfId="0" applyNumberFormat="1" applyFont="1" applyFill="1" applyBorder="1" applyAlignment="1">
      <alignment horizontal="center"/>
    </xf>
    <xf numFmtId="49" fontId="3" fillId="3" borderId="15" xfId="0" applyNumberFormat="1" applyFont="1" applyFill="1" applyBorder="1" applyAlignment="1">
      <alignment horizontal="center"/>
    </xf>
    <xf numFmtId="0" fontId="1" fillId="0" borderId="9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Normální 10" xfId="21"/>
    <cellStyle name="normální 2" xfId="22"/>
    <cellStyle name="normální 3" xfId="23"/>
  </cellStyles>
  <dxfs count="21"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9"/>
  <sheetViews>
    <sheetView tabSelected="1" zoomScale="110" zoomScaleNormal="110" workbookViewId="0" topLeftCell="A43">
      <selection activeCell="N22" sqref="N22"/>
    </sheetView>
  </sheetViews>
  <sheetFormatPr defaultColWidth="9.140625" defaultRowHeight="15"/>
  <cols>
    <col min="1" max="1" width="4.00390625" style="0" customWidth="1"/>
    <col min="2" max="2" width="73.7109375" style="0" customWidth="1"/>
    <col min="3" max="3" width="4.140625" style="0" customWidth="1"/>
    <col min="4" max="4" width="10.140625" style="0" customWidth="1"/>
    <col min="5" max="6" width="7.28125" style="0" customWidth="1"/>
    <col min="7" max="7" width="6.7109375" style="0" customWidth="1"/>
    <col min="8" max="10" width="10.140625" style="0" customWidth="1"/>
  </cols>
  <sheetData>
    <row r="1" spans="1:10" ht="12.95" customHeight="1">
      <c r="A1" s="1" t="s">
        <v>41</v>
      </c>
      <c r="B1" s="41"/>
      <c r="C1" s="2"/>
      <c r="D1" s="2"/>
      <c r="E1" s="3"/>
      <c r="F1" s="3"/>
      <c r="G1" s="3"/>
      <c r="H1" s="152" t="s">
        <v>138</v>
      </c>
      <c r="I1" s="152"/>
      <c r="J1" s="152"/>
    </row>
    <row r="2" spans="1:10" ht="12.95" customHeight="1">
      <c r="A2" s="4" t="s">
        <v>0</v>
      </c>
      <c r="B2" s="137" t="s">
        <v>1</v>
      </c>
      <c r="C2" s="4"/>
      <c r="D2" s="4" t="s">
        <v>2</v>
      </c>
      <c r="E2" s="137" t="s">
        <v>3</v>
      </c>
      <c r="F2" s="137" t="s">
        <v>4</v>
      </c>
      <c r="G2" s="137" t="s">
        <v>5</v>
      </c>
      <c r="H2" s="4" t="s">
        <v>6</v>
      </c>
      <c r="I2" s="4" t="s">
        <v>7</v>
      </c>
      <c r="J2" s="4" t="s">
        <v>8</v>
      </c>
    </row>
    <row r="3" spans="1:10" ht="12.95" customHeight="1">
      <c r="A3" s="5" t="s">
        <v>9</v>
      </c>
      <c r="B3" s="138"/>
      <c r="C3" s="5"/>
      <c r="D3" s="5" t="s">
        <v>10</v>
      </c>
      <c r="E3" s="138"/>
      <c r="F3" s="138"/>
      <c r="G3" s="138"/>
      <c r="H3" s="5" t="s">
        <v>11</v>
      </c>
      <c r="I3" s="5" t="s">
        <v>42</v>
      </c>
      <c r="J3" s="5" t="s">
        <v>11</v>
      </c>
    </row>
    <row r="4" spans="1:10" ht="12.95" customHeight="1">
      <c r="A4" s="6" t="s">
        <v>12</v>
      </c>
      <c r="B4" s="7"/>
      <c r="C4" s="8"/>
      <c r="E4" s="8"/>
      <c r="F4" s="8"/>
      <c r="G4" s="8"/>
      <c r="H4" s="8"/>
      <c r="I4" s="88"/>
      <c r="J4" s="8"/>
    </row>
    <row r="5" spans="1:10" s="61" customFormat="1" ht="12.95" customHeight="1">
      <c r="A5" s="157" t="s">
        <v>13</v>
      </c>
      <c r="B5" s="102" t="s">
        <v>60</v>
      </c>
      <c r="C5" s="105" t="s">
        <v>51</v>
      </c>
      <c r="D5" s="103">
        <v>143133092</v>
      </c>
      <c r="E5" s="103"/>
      <c r="F5" s="103">
        <v>4116</v>
      </c>
      <c r="G5" s="85" t="s">
        <v>57</v>
      </c>
      <c r="H5" s="86">
        <v>0</v>
      </c>
      <c r="I5" s="87">
        <v>528</v>
      </c>
      <c r="J5" s="90">
        <f aca="true" t="shared" si="0" ref="J5:J6">H5+I5</f>
        <v>528</v>
      </c>
    </row>
    <row r="6" spans="1:10" s="61" customFormat="1" ht="12.95" customHeight="1">
      <c r="A6" s="158"/>
      <c r="B6" s="102" t="s">
        <v>60</v>
      </c>
      <c r="C6" s="105" t="s">
        <v>51</v>
      </c>
      <c r="D6" s="103">
        <v>143533092</v>
      </c>
      <c r="E6" s="103"/>
      <c r="F6" s="103">
        <v>4116</v>
      </c>
      <c r="G6" s="85" t="s">
        <v>57</v>
      </c>
      <c r="H6" s="86">
        <v>0</v>
      </c>
      <c r="I6" s="87">
        <v>1741.54</v>
      </c>
      <c r="J6" s="90">
        <f t="shared" si="0"/>
        <v>1741.54</v>
      </c>
    </row>
    <row r="7" spans="1:10" s="47" customFormat="1" ht="12.95" customHeight="1">
      <c r="A7" s="158"/>
      <c r="B7" s="104" t="s">
        <v>61</v>
      </c>
      <c r="C7" s="92" t="s">
        <v>51</v>
      </c>
      <c r="D7" s="85" t="s">
        <v>55</v>
      </c>
      <c r="E7" s="96">
        <v>3421</v>
      </c>
      <c r="F7" s="97">
        <v>5336</v>
      </c>
      <c r="G7" s="85" t="s">
        <v>57</v>
      </c>
      <c r="H7" s="86">
        <v>0</v>
      </c>
      <c r="I7" s="87">
        <v>528</v>
      </c>
      <c r="J7" s="90">
        <f aca="true" t="shared" si="1" ref="J7:J16">H7+I7</f>
        <v>528</v>
      </c>
    </row>
    <row r="8" spans="1:10" s="47" customFormat="1" ht="12.95" customHeight="1">
      <c r="A8" s="159"/>
      <c r="B8" s="89" t="s">
        <v>62</v>
      </c>
      <c r="C8" s="92" t="s">
        <v>51</v>
      </c>
      <c r="D8" s="85" t="s">
        <v>56</v>
      </c>
      <c r="E8" s="96">
        <v>3421</v>
      </c>
      <c r="F8" s="97">
        <v>5336</v>
      </c>
      <c r="G8" s="85" t="s">
        <v>57</v>
      </c>
      <c r="H8" s="86">
        <v>0</v>
      </c>
      <c r="I8" s="87">
        <v>1741.54</v>
      </c>
      <c r="J8" s="90">
        <f t="shared" si="1"/>
        <v>1741.54</v>
      </c>
    </row>
    <row r="9" spans="1:10" s="61" customFormat="1" ht="12.95" customHeight="1">
      <c r="A9" s="153" t="s">
        <v>14</v>
      </c>
      <c r="B9" s="63" t="s">
        <v>85</v>
      </c>
      <c r="C9" s="46"/>
      <c r="D9" s="45" t="s">
        <v>91</v>
      </c>
      <c r="E9" s="108"/>
      <c r="F9" s="119">
        <v>4122</v>
      </c>
      <c r="G9" s="45" t="s">
        <v>88</v>
      </c>
      <c r="H9" s="64">
        <v>100</v>
      </c>
      <c r="I9" s="65">
        <v>81</v>
      </c>
      <c r="J9" s="60">
        <f t="shared" si="1"/>
        <v>181</v>
      </c>
    </row>
    <row r="10" spans="1:10" s="61" customFormat="1" ht="12.95" customHeight="1">
      <c r="A10" s="156"/>
      <c r="B10" s="63" t="s">
        <v>92</v>
      </c>
      <c r="C10" s="46"/>
      <c r="D10" s="45" t="s">
        <v>91</v>
      </c>
      <c r="E10" s="108">
        <v>3113</v>
      </c>
      <c r="F10" s="119">
        <v>5336</v>
      </c>
      <c r="G10" s="45" t="s">
        <v>88</v>
      </c>
      <c r="H10" s="64">
        <v>100</v>
      </c>
      <c r="I10" s="65">
        <v>81</v>
      </c>
      <c r="J10" s="60">
        <f t="shared" si="1"/>
        <v>181</v>
      </c>
    </row>
    <row r="11" spans="1:10" s="61" customFormat="1" ht="12.95" customHeight="1">
      <c r="A11" s="153" t="s">
        <v>39</v>
      </c>
      <c r="B11" s="89" t="s">
        <v>86</v>
      </c>
      <c r="C11" s="92" t="s">
        <v>51</v>
      </c>
      <c r="D11" s="85" t="s">
        <v>91</v>
      </c>
      <c r="E11" s="96"/>
      <c r="F11" s="97">
        <v>4122</v>
      </c>
      <c r="G11" s="85" t="s">
        <v>89</v>
      </c>
      <c r="H11" s="86">
        <v>0</v>
      </c>
      <c r="I11" s="87">
        <v>88.2</v>
      </c>
      <c r="J11" s="90">
        <f t="shared" si="1"/>
        <v>88.2</v>
      </c>
    </row>
    <row r="12" spans="1:10" s="61" customFormat="1" ht="12.95" customHeight="1">
      <c r="A12" s="156"/>
      <c r="B12" s="89" t="s">
        <v>93</v>
      </c>
      <c r="C12" s="92" t="s">
        <v>51</v>
      </c>
      <c r="D12" s="85" t="s">
        <v>91</v>
      </c>
      <c r="E12" s="96">
        <v>3113</v>
      </c>
      <c r="F12" s="97">
        <v>5336</v>
      </c>
      <c r="G12" s="85" t="s">
        <v>89</v>
      </c>
      <c r="H12" s="86">
        <v>0</v>
      </c>
      <c r="I12" s="87">
        <v>88.2</v>
      </c>
      <c r="J12" s="90">
        <f t="shared" si="1"/>
        <v>88.2</v>
      </c>
    </row>
    <row r="13" spans="1:10" s="61" customFormat="1" ht="12.95" customHeight="1">
      <c r="A13" s="153" t="s">
        <v>34</v>
      </c>
      <c r="B13" s="89" t="s">
        <v>87</v>
      </c>
      <c r="C13" s="92" t="s">
        <v>51</v>
      </c>
      <c r="D13" s="85" t="s">
        <v>91</v>
      </c>
      <c r="E13" s="96"/>
      <c r="F13" s="97">
        <v>4122</v>
      </c>
      <c r="G13" s="85" t="s">
        <v>90</v>
      </c>
      <c r="H13" s="86">
        <v>0</v>
      </c>
      <c r="I13" s="87">
        <v>26.1</v>
      </c>
      <c r="J13" s="90">
        <f t="shared" si="1"/>
        <v>26.1</v>
      </c>
    </row>
    <row r="14" spans="1:10" s="61" customFormat="1" ht="12.95" customHeight="1">
      <c r="A14" s="156"/>
      <c r="B14" s="89" t="s">
        <v>94</v>
      </c>
      <c r="C14" s="92" t="s">
        <v>51</v>
      </c>
      <c r="D14" s="85" t="s">
        <v>91</v>
      </c>
      <c r="E14" s="96">
        <v>3113</v>
      </c>
      <c r="F14" s="97">
        <v>5336</v>
      </c>
      <c r="G14" s="85" t="s">
        <v>90</v>
      </c>
      <c r="H14" s="86">
        <v>0</v>
      </c>
      <c r="I14" s="87">
        <v>26.1</v>
      </c>
      <c r="J14" s="90">
        <f t="shared" si="1"/>
        <v>26.1</v>
      </c>
    </row>
    <row r="15" spans="1:10" s="61" customFormat="1" ht="12.95" customHeight="1">
      <c r="A15" s="83" t="s">
        <v>49</v>
      </c>
      <c r="B15" s="89" t="s">
        <v>63</v>
      </c>
      <c r="C15" s="92" t="s">
        <v>51</v>
      </c>
      <c r="D15" s="85"/>
      <c r="E15" s="96">
        <v>1069</v>
      </c>
      <c r="F15" s="97">
        <v>2212</v>
      </c>
      <c r="G15" s="85"/>
      <c r="H15" s="86">
        <v>0</v>
      </c>
      <c r="I15" s="87">
        <v>30</v>
      </c>
      <c r="J15" s="90">
        <f t="shared" si="1"/>
        <v>30</v>
      </c>
    </row>
    <row r="16" spans="1:10" s="61" customFormat="1" ht="12.95" customHeight="1">
      <c r="A16" s="94" t="s">
        <v>40</v>
      </c>
      <c r="B16" s="89" t="s">
        <v>96</v>
      </c>
      <c r="C16" s="92" t="s">
        <v>51</v>
      </c>
      <c r="D16" s="85"/>
      <c r="E16" s="96">
        <v>2169</v>
      </c>
      <c r="F16" s="97">
        <v>2324</v>
      </c>
      <c r="G16" s="85"/>
      <c r="H16" s="86">
        <v>0</v>
      </c>
      <c r="I16" s="87">
        <v>10</v>
      </c>
      <c r="J16" s="90">
        <f t="shared" si="1"/>
        <v>10</v>
      </c>
    </row>
    <row r="17" spans="1:10" s="61" customFormat="1" ht="12.95" customHeight="1">
      <c r="A17" s="153" t="s">
        <v>84</v>
      </c>
      <c r="B17" s="111" t="s">
        <v>134</v>
      </c>
      <c r="C17" s="46"/>
      <c r="D17" s="45"/>
      <c r="E17" s="112">
        <v>3639</v>
      </c>
      <c r="F17" s="112">
        <v>2111</v>
      </c>
      <c r="G17" s="113" t="s">
        <v>76</v>
      </c>
      <c r="H17" s="114">
        <v>120</v>
      </c>
      <c r="I17" s="101">
        <v>-7</v>
      </c>
      <c r="J17" s="115">
        <f aca="true" t="shared" si="2" ref="J17:J19">SUM(H17:I17)</f>
        <v>113</v>
      </c>
    </row>
    <row r="18" spans="1:10" s="61" customFormat="1" ht="12.95" customHeight="1">
      <c r="A18" s="154"/>
      <c r="B18" s="116" t="s">
        <v>97</v>
      </c>
      <c r="C18" s="92" t="s">
        <v>51</v>
      </c>
      <c r="D18" s="85"/>
      <c r="E18" s="97">
        <v>3631</v>
      </c>
      <c r="F18" s="97">
        <v>2324</v>
      </c>
      <c r="G18" s="117" t="s">
        <v>76</v>
      </c>
      <c r="H18" s="118">
        <v>0</v>
      </c>
      <c r="I18" s="87">
        <v>2</v>
      </c>
      <c r="J18" s="118">
        <f t="shared" si="2"/>
        <v>2</v>
      </c>
    </row>
    <row r="19" spans="1:10" s="61" customFormat="1" ht="12.95" customHeight="1">
      <c r="A19" s="156"/>
      <c r="B19" s="116" t="s">
        <v>98</v>
      </c>
      <c r="C19" s="92" t="s">
        <v>51</v>
      </c>
      <c r="D19" s="85"/>
      <c r="E19" s="97">
        <v>3639</v>
      </c>
      <c r="F19" s="97">
        <v>2139</v>
      </c>
      <c r="G19" s="117" t="s">
        <v>76</v>
      </c>
      <c r="H19" s="118">
        <v>0</v>
      </c>
      <c r="I19" s="87">
        <v>5</v>
      </c>
      <c r="J19" s="118">
        <f t="shared" si="2"/>
        <v>5</v>
      </c>
    </row>
    <row r="20" spans="1:10" ht="12.95" customHeight="1">
      <c r="A20" s="10"/>
      <c r="B20" s="11"/>
      <c r="C20" s="12"/>
      <c r="D20" s="12"/>
      <c r="E20" s="139" t="s">
        <v>15</v>
      </c>
      <c r="F20" s="139"/>
      <c r="G20" s="139"/>
      <c r="H20" s="9">
        <f>H5+H6+H9+H11+H13+H15+H16+H17+H18+H19</f>
        <v>220</v>
      </c>
      <c r="I20" s="9">
        <f aca="true" t="shared" si="3" ref="I20:J20">I5+I6+I9+I11+I13+I15+I16+I17+I18+I19</f>
        <v>2504.8399999999997</v>
      </c>
      <c r="J20" s="9">
        <f t="shared" si="3"/>
        <v>2724.8399999999997</v>
      </c>
    </row>
    <row r="21" spans="1:12" ht="12.95" customHeight="1">
      <c r="A21" s="10"/>
      <c r="B21" s="13" t="s">
        <v>64</v>
      </c>
      <c r="C21" s="12"/>
      <c r="D21" s="12"/>
      <c r="E21" s="140" t="s">
        <v>16</v>
      </c>
      <c r="F21" s="140"/>
      <c r="G21" s="140"/>
      <c r="H21" s="9">
        <f>H7+H8+H10+H12+H14</f>
        <v>100</v>
      </c>
      <c r="I21" s="9">
        <f aca="true" t="shared" si="4" ref="I21:J21">I7+I8+I10+I12+I14</f>
        <v>2464.8399999999997</v>
      </c>
      <c r="J21" s="9">
        <f t="shared" si="4"/>
        <v>2564.8399999999997</v>
      </c>
      <c r="K21" s="56"/>
      <c r="L21" s="55"/>
    </row>
    <row r="22" spans="1:11" ht="12.95" customHeight="1">
      <c r="A22" s="10"/>
      <c r="B22" s="14"/>
      <c r="C22" s="12"/>
      <c r="D22" s="12"/>
      <c r="E22" s="141" t="s">
        <v>17</v>
      </c>
      <c r="F22" s="141"/>
      <c r="G22" s="141"/>
      <c r="H22" s="9">
        <v>0</v>
      </c>
      <c r="I22" s="9">
        <v>0</v>
      </c>
      <c r="J22" s="9">
        <v>0</v>
      </c>
      <c r="K22" s="57"/>
    </row>
    <row r="23" spans="1:10" ht="12.95" customHeight="1">
      <c r="A23" s="16"/>
      <c r="B23" s="17"/>
      <c r="C23" s="18"/>
      <c r="D23" s="18"/>
      <c r="E23" s="141" t="s">
        <v>18</v>
      </c>
      <c r="F23" s="141"/>
      <c r="G23" s="141"/>
      <c r="H23" s="19">
        <f>H20-H21-H22</f>
        <v>120</v>
      </c>
      <c r="I23" s="19">
        <f>I20-I21-I22</f>
        <v>40</v>
      </c>
      <c r="J23" s="19">
        <f>J20-J21-J22</f>
        <v>160</v>
      </c>
    </row>
    <row r="24" spans="1:10" ht="12.95" customHeight="1">
      <c r="A24" s="20" t="s">
        <v>19</v>
      </c>
      <c r="B24" s="21"/>
      <c r="C24" s="22"/>
      <c r="D24" s="22"/>
      <c r="E24" s="23"/>
      <c r="F24" s="21"/>
      <c r="G24" s="21"/>
      <c r="H24" s="24"/>
      <c r="I24" s="24"/>
      <c r="J24" s="25"/>
    </row>
    <row r="25" spans="1:11" ht="12.95" customHeight="1">
      <c r="A25" s="153" t="s">
        <v>13</v>
      </c>
      <c r="B25" s="63" t="s">
        <v>136</v>
      </c>
      <c r="C25" s="63"/>
      <c r="D25" s="63"/>
      <c r="E25" s="45" t="s">
        <v>43</v>
      </c>
      <c r="F25" s="45" t="s">
        <v>38</v>
      </c>
      <c r="G25" s="45" t="s">
        <v>37</v>
      </c>
      <c r="H25" s="64">
        <v>199.7</v>
      </c>
      <c r="I25" s="65">
        <v>-70</v>
      </c>
      <c r="J25" s="64">
        <f>H25+I25</f>
        <v>129.7</v>
      </c>
      <c r="K25" s="77"/>
    </row>
    <row r="26" spans="1:10" ht="12.95" customHeight="1">
      <c r="A26" s="154"/>
      <c r="B26" s="63" t="s">
        <v>131</v>
      </c>
      <c r="C26" s="127"/>
      <c r="D26" s="63"/>
      <c r="E26" s="45" t="s">
        <v>68</v>
      </c>
      <c r="F26" s="45" t="s">
        <v>38</v>
      </c>
      <c r="G26" s="45" t="s">
        <v>67</v>
      </c>
      <c r="H26" s="64">
        <v>77.6</v>
      </c>
      <c r="I26" s="65">
        <v>70</v>
      </c>
      <c r="J26" s="64">
        <f>H26+I26</f>
        <v>147.6</v>
      </c>
    </row>
    <row r="27" spans="1:10" s="61" customFormat="1" ht="12.95" customHeight="1">
      <c r="A27" s="155" t="s">
        <v>14</v>
      </c>
      <c r="B27" s="62" t="s">
        <v>137</v>
      </c>
      <c r="C27" s="88"/>
      <c r="D27" s="88"/>
      <c r="E27" s="45" t="s">
        <v>45</v>
      </c>
      <c r="F27" s="45" t="s">
        <v>38</v>
      </c>
      <c r="G27" s="45" t="s">
        <v>44</v>
      </c>
      <c r="H27" s="64">
        <v>138</v>
      </c>
      <c r="I27" s="65">
        <v>-5</v>
      </c>
      <c r="J27" s="60">
        <f aca="true" t="shared" si="5" ref="J27:J33">H27+I27</f>
        <v>133</v>
      </c>
    </row>
    <row r="28" spans="1:10" s="61" customFormat="1" ht="12.95" customHeight="1">
      <c r="A28" s="155"/>
      <c r="B28" s="107" t="s">
        <v>130</v>
      </c>
      <c r="C28" s="106" t="s">
        <v>51</v>
      </c>
      <c r="D28" s="105"/>
      <c r="E28" s="85" t="s">
        <v>66</v>
      </c>
      <c r="F28" s="85" t="s">
        <v>38</v>
      </c>
      <c r="G28" s="85" t="s">
        <v>65</v>
      </c>
      <c r="H28" s="86">
        <v>0</v>
      </c>
      <c r="I28" s="87">
        <v>5</v>
      </c>
      <c r="J28" s="90">
        <f t="shared" si="5"/>
        <v>5</v>
      </c>
    </row>
    <row r="29" spans="1:10" s="61" customFormat="1" ht="12.95" customHeight="1">
      <c r="A29" s="155" t="s">
        <v>39</v>
      </c>
      <c r="B29" s="63" t="s">
        <v>135</v>
      </c>
      <c r="C29" s="91"/>
      <c r="D29" s="88"/>
      <c r="E29" s="95">
        <v>4399</v>
      </c>
      <c r="F29" s="95">
        <v>5222</v>
      </c>
      <c r="G29" s="98" t="s">
        <v>37</v>
      </c>
      <c r="H29" s="64">
        <v>129.7</v>
      </c>
      <c r="I29" s="65">
        <v>-102.3</v>
      </c>
      <c r="J29" s="60">
        <f t="shared" si="5"/>
        <v>27.39999999999999</v>
      </c>
    </row>
    <row r="30" spans="1:10" s="61" customFormat="1" ht="12.95" customHeight="1">
      <c r="A30" s="155"/>
      <c r="B30" s="89" t="s">
        <v>69</v>
      </c>
      <c r="C30" s="106" t="s">
        <v>51</v>
      </c>
      <c r="D30" s="105"/>
      <c r="E30" s="96">
        <v>4312</v>
      </c>
      <c r="F30" s="96">
        <v>5222</v>
      </c>
      <c r="G30" s="85" t="s">
        <v>59</v>
      </c>
      <c r="H30" s="86">
        <v>0</v>
      </c>
      <c r="I30" s="87">
        <v>3.3</v>
      </c>
      <c r="J30" s="90">
        <f t="shared" si="5"/>
        <v>3.3</v>
      </c>
    </row>
    <row r="31" spans="1:10" s="61" customFormat="1" ht="12.95" customHeight="1">
      <c r="A31" s="155"/>
      <c r="B31" s="89" t="s">
        <v>70</v>
      </c>
      <c r="C31" s="106" t="s">
        <v>51</v>
      </c>
      <c r="D31" s="105"/>
      <c r="E31" s="96">
        <v>4356</v>
      </c>
      <c r="F31" s="96">
        <v>5222</v>
      </c>
      <c r="G31" s="85" t="s">
        <v>59</v>
      </c>
      <c r="H31" s="86">
        <v>0</v>
      </c>
      <c r="I31" s="87">
        <v>8.5</v>
      </c>
      <c r="J31" s="90">
        <f t="shared" si="5"/>
        <v>8.5</v>
      </c>
    </row>
    <row r="32" spans="1:10" s="61" customFormat="1" ht="12.95" customHeight="1">
      <c r="A32" s="155"/>
      <c r="B32" s="89" t="s">
        <v>83</v>
      </c>
      <c r="C32" s="106" t="s">
        <v>51</v>
      </c>
      <c r="D32" s="105"/>
      <c r="E32" s="96">
        <v>4371</v>
      </c>
      <c r="F32" s="96">
        <v>5222</v>
      </c>
      <c r="G32" s="85" t="s">
        <v>59</v>
      </c>
      <c r="H32" s="86">
        <v>0</v>
      </c>
      <c r="I32" s="87">
        <v>32.3</v>
      </c>
      <c r="J32" s="90">
        <f t="shared" si="5"/>
        <v>32.3</v>
      </c>
    </row>
    <row r="33" spans="1:10" s="61" customFormat="1" ht="12.95" customHeight="1">
      <c r="A33" s="155"/>
      <c r="B33" s="89" t="s">
        <v>71</v>
      </c>
      <c r="C33" s="106" t="s">
        <v>51</v>
      </c>
      <c r="D33" s="105"/>
      <c r="E33" s="96">
        <v>4351</v>
      </c>
      <c r="F33" s="96">
        <v>5221</v>
      </c>
      <c r="G33" s="85" t="s">
        <v>58</v>
      </c>
      <c r="H33" s="86">
        <v>0</v>
      </c>
      <c r="I33" s="87">
        <v>58.2</v>
      </c>
      <c r="J33" s="90">
        <f t="shared" si="5"/>
        <v>58.2</v>
      </c>
    </row>
    <row r="34" spans="1:10" s="61" customFormat="1" ht="12.95" customHeight="1">
      <c r="A34" s="153" t="s">
        <v>34</v>
      </c>
      <c r="B34" s="93" t="s">
        <v>99</v>
      </c>
      <c r="C34" s="99"/>
      <c r="D34" s="99"/>
      <c r="E34" s="95">
        <v>3429</v>
      </c>
      <c r="F34" s="95">
        <v>5169</v>
      </c>
      <c r="G34" s="98" t="s">
        <v>46</v>
      </c>
      <c r="H34" s="100">
        <v>1028.17</v>
      </c>
      <c r="I34" s="101">
        <v>-7.5</v>
      </c>
      <c r="J34" s="74">
        <f>H34+I34</f>
        <v>1020.6700000000001</v>
      </c>
    </row>
    <row r="35" spans="1:10" s="61" customFormat="1" ht="12.95" customHeight="1">
      <c r="A35" s="154"/>
      <c r="B35" s="93" t="s">
        <v>100</v>
      </c>
      <c r="C35" s="99"/>
      <c r="D35" s="99"/>
      <c r="E35" s="95">
        <v>3412</v>
      </c>
      <c r="F35" s="95">
        <v>5169</v>
      </c>
      <c r="G35" s="98" t="s">
        <v>47</v>
      </c>
      <c r="H35" s="100">
        <v>1700</v>
      </c>
      <c r="I35" s="101">
        <v>-150</v>
      </c>
      <c r="J35" s="74">
        <f aca="true" t="shared" si="6" ref="J35:J44">H35+I35</f>
        <v>1550</v>
      </c>
    </row>
    <row r="36" spans="1:10" s="61" customFormat="1" ht="12.95" customHeight="1">
      <c r="A36" s="154"/>
      <c r="B36" s="93" t="s">
        <v>101</v>
      </c>
      <c r="C36" s="95"/>
      <c r="D36" s="95"/>
      <c r="E36" s="95">
        <v>3412</v>
      </c>
      <c r="F36" s="95">
        <v>5171</v>
      </c>
      <c r="G36" s="98" t="s">
        <v>47</v>
      </c>
      <c r="H36" s="74">
        <v>600</v>
      </c>
      <c r="I36" s="70">
        <v>150</v>
      </c>
      <c r="J36" s="74">
        <f t="shared" si="6"/>
        <v>750</v>
      </c>
    </row>
    <row r="37" spans="1:10" s="61" customFormat="1" ht="12.95" customHeight="1">
      <c r="A37" s="153" t="s">
        <v>49</v>
      </c>
      <c r="B37" s="93" t="s">
        <v>53</v>
      </c>
      <c r="C37" s="95"/>
      <c r="D37" s="95"/>
      <c r="E37" s="95">
        <v>6310</v>
      </c>
      <c r="F37" s="95">
        <v>5141</v>
      </c>
      <c r="G37" s="98" t="s">
        <v>50</v>
      </c>
      <c r="H37" s="74">
        <v>3</v>
      </c>
      <c r="I37" s="70">
        <v>30</v>
      </c>
      <c r="J37" s="74">
        <f t="shared" si="6"/>
        <v>33</v>
      </c>
    </row>
    <row r="38" spans="1:10" s="61" customFormat="1" ht="12.95" customHeight="1">
      <c r="A38" s="156"/>
      <c r="B38" s="93" t="s">
        <v>54</v>
      </c>
      <c r="C38" s="95"/>
      <c r="D38" s="95"/>
      <c r="E38" s="95">
        <v>6310</v>
      </c>
      <c r="F38" s="95">
        <v>5141</v>
      </c>
      <c r="G38" s="98" t="s">
        <v>52</v>
      </c>
      <c r="H38" s="74">
        <v>15</v>
      </c>
      <c r="I38" s="70">
        <v>10</v>
      </c>
      <c r="J38" s="74">
        <f t="shared" si="6"/>
        <v>25</v>
      </c>
    </row>
    <row r="39" spans="1:14" s="59" customFormat="1" ht="12.95" customHeight="1">
      <c r="A39" s="155" t="s">
        <v>40</v>
      </c>
      <c r="B39" s="93" t="s">
        <v>73</v>
      </c>
      <c r="C39" s="110"/>
      <c r="D39" s="110"/>
      <c r="E39" s="95" t="s">
        <v>74</v>
      </c>
      <c r="F39" s="95" t="s">
        <v>75</v>
      </c>
      <c r="G39" s="95" t="s">
        <v>76</v>
      </c>
      <c r="H39" s="74">
        <v>414.2</v>
      </c>
      <c r="I39" s="109">
        <v>100</v>
      </c>
      <c r="J39" s="74">
        <f t="shared" si="6"/>
        <v>514.2</v>
      </c>
      <c r="L39" s="81"/>
      <c r="M39" s="80"/>
      <c r="N39" s="80"/>
    </row>
    <row r="40" spans="1:14" s="59" customFormat="1" ht="12.95" customHeight="1">
      <c r="A40" s="155"/>
      <c r="B40" s="93" t="s">
        <v>77</v>
      </c>
      <c r="C40" s="110"/>
      <c r="D40" s="110"/>
      <c r="E40" s="95" t="s">
        <v>74</v>
      </c>
      <c r="F40" s="95" t="s">
        <v>78</v>
      </c>
      <c r="G40" s="95" t="s">
        <v>76</v>
      </c>
      <c r="H40" s="74">
        <v>3127.68</v>
      </c>
      <c r="I40" s="109">
        <v>-100</v>
      </c>
      <c r="J40" s="74">
        <f t="shared" si="6"/>
        <v>3027.68</v>
      </c>
      <c r="L40" s="81"/>
      <c r="M40" s="80"/>
      <c r="N40" s="80"/>
    </row>
    <row r="41" spans="1:14" s="59" customFormat="1" ht="12.95" customHeight="1">
      <c r="A41" s="155"/>
      <c r="B41" s="93" t="s">
        <v>79</v>
      </c>
      <c r="C41" s="122"/>
      <c r="D41" s="122"/>
      <c r="E41" s="95" t="s">
        <v>80</v>
      </c>
      <c r="F41" s="95" t="s">
        <v>75</v>
      </c>
      <c r="G41" s="95" t="s">
        <v>76</v>
      </c>
      <c r="H41" s="74">
        <v>6975</v>
      </c>
      <c r="I41" s="123">
        <v>-100</v>
      </c>
      <c r="J41" s="74">
        <f t="shared" si="6"/>
        <v>6875</v>
      </c>
      <c r="L41" s="81"/>
      <c r="M41" s="80"/>
      <c r="N41" s="80"/>
    </row>
    <row r="42" spans="1:14" s="59" customFormat="1" ht="12.95" customHeight="1">
      <c r="A42" s="155"/>
      <c r="B42" s="93" t="s">
        <v>81</v>
      </c>
      <c r="C42" s="122"/>
      <c r="D42" s="122"/>
      <c r="E42" s="95" t="s">
        <v>82</v>
      </c>
      <c r="F42" s="95" t="s">
        <v>75</v>
      </c>
      <c r="G42" s="95" t="s">
        <v>76</v>
      </c>
      <c r="H42" s="74">
        <v>120</v>
      </c>
      <c r="I42" s="123">
        <v>100</v>
      </c>
      <c r="J42" s="74">
        <f t="shared" si="6"/>
        <v>220</v>
      </c>
      <c r="L42" s="82"/>
      <c r="M42" s="80"/>
      <c r="N42" s="80"/>
    </row>
    <row r="43" spans="1:14" s="59" customFormat="1" ht="12.95" customHeight="1">
      <c r="A43" s="153" t="s">
        <v>84</v>
      </c>
      <c r="B43" s="93" t="s">
        <v>104</v>
      </c>
      <c r="C43" s="122"/>
      <c r="D43" s="122"/>
      <c r="E43" s="95">
        <v>3399</v>
      </c>
      <c r="F43" s="95">
        <v>5222</v>
      </c>
      <c r="G43" s="98" t="s">
        <v>102</v>
      </c>
      <c r="H43" s="74">
        <v>170</v>
      </c>
      <c r="I43" s="123">
        <v>-50</v>
      </c>
      <c r="J43" s="74">
        <f t="shared" si="6"/>
        <v>120</v>
      </c>
      <c r="L43" s="82"/>
      <c r="M43" s="80"/>
      <c r="N43" s="80"/>
    </row>
    <row r="44" spans="1:14" s="59" customFormat="1" ht="12.95" customHeight="1">
      <c r="A44" s="156"/>
      <c r="B44" s="93" t="s">
        <v>105</v>
      </c>
      <c r="C44" s="122"/>
      <c r="D44" s="122"/>
      <c r="E44" s="95">
        <v>3419</v>
      </c>
      <c r="F44" s="95">
        <v>5222</v>
      </c>
      <c r="G44" s="98" t="s">
        <v>103</v>
      </c>
      <c r="H44" s="74">
        <v>105.8</v>
      </c>
      <c r="I44" s="123">
        <v>50</v>
      </c>
      <c r="J44" s="74">
        <f t="shared" si="6"/>
        <v>155.8</v>
      </c>
      <c r="L44" s="82"/>
      <c r="M44" s="80"/>
      <c r="N44" s="80"/>
    </row>
    <row r="45" spans="1:14" s="59" customFormat="1" ht="12.95" customHeight="1">
      <c r="A45" s="153" t="s">
        <v>113</v>
      </c>
      <c r="B45" s="93" t="s">
        <v>132</v>
      </c>
      <c r="C45" s="124"/>
      <c r="D45" s="124"/>
      <c r="E45" s="113" t="s">
        <v>106</v>
      </c>
      <c r="F45" s="112">
        <v>5166</v>
      </c>
      <c r="G45" s="113" t="s">
        <v>107</v>
      </c>
      <c r="H45" s="74">
        <v>1317</v>
      </c>
      <c r="I45" s="123">
        <v>73</v>
      </c>
      <c r="J45" s="74">
        <f aca="true" t="shared" si="7" ref="J45">H45+I45</f>
        <v>1390</v>
      </c>
      <c r="L45" s="82"/>
      <c r="M45" s="80"/>
      <c r="N45" s="80"/>
    </row>
    <row r="46" spans="1:14" s="59" customFormat="1" ht="12.95" customHeight="1">
      <c r="A46" s="154"/>
      <c r="B46" s="93" t="s">
        <v>127</v>
      </c>
      <c r="C46" s="124"/>
      <c r="D46" s="124"/>
      <c r="E46" s="113" t="s">
        <v>108</v>
      </c>
      <c r="F46" s="112">
        <v>5171</v>
      </c>
      <c r="G46" s="113" t="s">
        <v>109</v>
      </c>
      <c r="H46" s="74">
        <v>1452</v>
      </c>
      <c r="I46" s="123">
        <v>-175</v>
      </c>
      <c r="J46" s="74">
        <f aca="true" t="shared" si="8" ref="J46:J49">H46+I46</f>
        <v>1277</v>
      </c>
      <c r="L46" s="82"/>
      <c r="M46" s="80"/>
      <c r="N46" s="80"/>
    </row>
    <row r="47" spans="1:14" s="59" customFormat="1" ht="12.95" customHeight="1">
      <c r="A47" s="154"/>
      <c r="B47" s="93" t="s">
        <v>128</v>
      </c>
      <c r="C47" s="124"/>
      <c r="D47" s="124"/>
      <c r="E47" s="113" t="s">
        <v>108</v>
      </c>
      <c r="F47" s="112">
        <v>5171</v>
      </c>
      <c r="G47" s="113" t="s">
        <v>110</v>
      </c>
      <c r="H47" s="74">
        <v>2800</v>
      </c>
      <c r="I47" s="123">
        <v>175</v>
      </c>
      <c r="J47" s="74">
        <f t="shared" si="8"/>
        <v>2975</v>
      </c>
      <c r="L47" s="82"/>
      <c r="M47" s="80"/>
      <c r="N47" s="80"/>
    </row>
    <row r="48" spans="1:14" s="59" customFormat="1" ht="12.95" customHeight="1">
      <c r="A48" s="154"/>
      <c r="B48" s="128" t="s">
        <v>125</v>
      </c>
      <c r="C48" s="92" t="s">
        <v>51</v>
      </c>
      <c r="D48" s="129"/>
      <c r="E48" s="117" t="s">
        <v>111</v>
      </c>
      <c r="F48" s="97">
        <v>5137</v>
      </c>
      <c r="G48" s="117" t="s">
        <v>72</v>
      </c>
      <c r="H48" s="130">
        <v>0</v>
      </c>
      <c r="I48" s="131">
        <v>67</v>
      </c>
      <c r="J48" s="130">
        <f t="shared" si="8"/>
        <v>67</v>
      </c>
      <c r="L48" s="82"/>
      <c r="M48" s="80"/>
      <c r="N48" s="80"/>
    </row>
    <row r="49" spans="1:14" s="59" customFormat="1" ht="12.95" customHeight="1">
      <c r="A49" s="156"/>
      <c r="B49" s="93" t="s">
        <v>129</v>
      </c>
      <c r="C49" s="124"/>
      <c r="D49" s="124"/>
      <c r="E49" s="113" t="s">
        <v>108</v>
      </c>
      <c r="F49" s="112">
        <v>5171</v>
      </c>
      <c r="G49" s="113" t="s">
        <v>112</v>
      </c>
      <c r="H49" s="74">
        <v>2500</v>
      </c>
      <c r="I49" s="123">
        <v>-700</v>
      </c>
      <c r="J49" s="74">
        <f t="shared" si="8"/>
        <v>1800</v>
      </c>
      <c r="L49" s="82"/>
      <c r="M49" s="80"/>
      <c r="N49" s="80"/>
    </row>
    <row r="50" spans="1:10" ht="12.95" customHeight="1">
      <c r="A50" s="16"/>
      <c r="B50" s="67"/>
      <c r="C50" s="125"/>
      <c r="D50" s="125"/>
      <c r="E50" s="142" t="s">
        <v>20</v>
      </c>
      <c r="F50" s="143"/>
      <c r="G50" s="144"/>
      <c r="H50" s="126">
        <f>SUM(H25:H49)</f>
        <v>22872.85</v>
      </c>
      <c r="I50" s="126">
        <f aca="true" t="shared" si="9" ref="I50:J50">SUM(I25:I49)</f>
        <v>-527.5</v>
      </c>
      <c r="J50" s="126">
        <f t="shared" si="9"/>
        <v>22345.35</v>
      </c>
    </row>
    <row r="51" spans="1:10" ht="12.95" customHeight="1">
      <c r="A51" s="42" t="s">
        <v>21</v>
      </c>
      <c r="B51" s="21"/>
      <c r="C51" s="22"/>
      <c r="D51" s="22"/>
      <c r="E51" s="23"/>
      <c r="F51" s="21"/>
      <c r="G51" s="21"/>
      <c r="H51" s="24"/>
      <c r="I51" s="24"/>
      <c r="J51" s="27"/>
    </row>
    <row r="52" spans="1:10" s="61" customFormat="1" ht="12.95" customHeight="1">
      <c r="A52" s="95" t="s">
        <v>13</v>
      </c>
      <c r="B52" s="93" t="s">
        <v>133</v>
      </c>
      <c r="C52" s="99"/>
      <c r="D52" s="99"/>
      <c r="E52" s="95">
        <v>3429</v>
      </c>
      <c r="F52" s="95">
        <v>6121</v>
      </c>
      <c r="G52" s="98" t="s">
        <v>72</v>
      </c>
      <c r="H52" s="100">
        <v>7000</v>
      </c>
      <c r="I52" s="101">
        <v>7.5</v>
      </c>
      <c r="J52" s="74">
        <f>H52+I52</f>
        <v>7007.5</v>
      </c>
    </row>
    <row r="53" spans="1:10" s="61" customFormat="1" ht="12.95" customHeight="1">
      <c r="A53" s="160" t="s">
        <v>14</v>
      </c>
      <c r="B53" s="93" t="s">
        <v>121</v>
      </c>
      <c r="C53" s="120"/>
      <c r="D53" s="120"/>
      <c r="E53" s="113" t="s">
        <v>108</v>
      </c>
      <c r="F53" s="112">
        <v>6121</v>
      </c>
      <c r="G53" s="113" t="s">
        <v>114</v>
      </c>
      <c r="H53" s="100">
        <v>30</v>
      </c>
      <c r="I53" s="101">
        <v>-30</v>
      </c>
      <c r="J53" s="74">
        <f aca="true" t="shared" si="10" ref="J53:J56">H53+I53</f>
        <v>0</v>
      </c>
    </row>
    <row r="54" spans="1:10" s="61" customFormat="1" ht="12.95" customHeight="1">
      <c r="A54" s="161"/>
      <c r="B54" s="93" t="s">
        <v>122</v>
      </c>
      <c r="C54" s="120"/>
      <c r="D54" s="120"/>
      <c r="E54" s="113" t="s">
        <v>115</v>
      </c>
      <c r="F54" s="112">
        <v>6121</v>
      </c>
      <c r="G54" s="113" t="s">
        <v>116</v>
      </c>
      <c r="H54" s="100">
        <v>50</v>
      </c>
      <c r="I54" s="101">
        <v>-50</v>
      </c>
      <c r="J54" s="74">
        <f t="shared" si="10"/>
        <v>0</v>
      </c>
    </row>
    <row r="55" spans="1:10" s="61" customFormat="1" ht="12.95" customHeight="1">
      <c r="A55" s="161"/>
      <c r="B55" s="93" t="s">
        <v>123</v>
      </c>
      <c r="C55" s="120"/>
      <c r="D55" s="120"/>
      <c r="E55" s="113" t="s">
        <v>117</v>
      </c>
      <c r="F55" s="112">
        <v>6121</v>
      </c>
      <c r="G55" s="113" t="s">
        <v>118</v>
      </c>
      <c r="H55" s="100">
        <v>198</v>
      </c>
      <c r="I55" s="101">
        <v>-23</v>
      </c>
      <c r="J55" s="74">
        <f t="shared" si="10"/>
        <v>175</v>
      </c>
    </row>
    <row r="56" spans="1:10" s="61" customFormat="1" ht="12.95" customHeight="1">
      <c r="A56" s="161"/>
      <c r="B56" s="93" t="s">
        <v>124</v>
      </c>
      <c r="C56" s="121"/>
      <c r="D56" s="121"/>
      <c r="E56" s="113" t="s">
        <v>106</v>
      </c>
      <c r="F56" s="112">
        <v>6121</v>
      </c>
      <c r="G56" s="113" t="s">
        <v>119</v>
      </c>
      <c r="H56" s="100">
        <v>822</v>
      </c>
      <c r="I56" s="101">
        <v>30</v>
      </c>
      <c r="J56" s="74">
        <f t="shared" si="10"/>
        <v>852</v>
      </c>
    </row>
    <row r="57" spans="1:10" s="61" customFormat="1" ht="12.95" customHeight="1">
      <c r="A57" s="161"/>
      <c r="B57" s="93" t="s">
        <v>125</v>
      </c>
      <c r="C57" s="121"/>
      <c r="D57" s="121"/>
      <c r="E57" s="113" t="s">
        <v>111</v>
      </c>
      <c r="F57" s="112">
        <v>6121</v>
      </c>
      <c r="G57" s="113" t="s">
        <v>72</v>
      </c>
      <c r="H57" s="100">
        <v>7007.5</v>
      </c>
      <c r="I57" s="101">
        <v>-591</v>
      </c>
      <c r="J57" s="74">
        <f aca="true" t="shared" si="11" ref="J57:J58">H57+I57</f>
        <v>6416.5</v>
      </c>
    </row>
    <row r="58" spans="1:10" s="61" customFormat="1" ht="12.95" customHeight="1">
      <c r="A58" s="161"/>
      <c r="B58" s="128" t="s">
        <v>125</v>
      </c>
      <c r="C58" s="133" t="s">
        <v>51</v>
      </c>
      <c r="D58" s="132"/>
      <c r="E58" s="117" t="s">
        <v>111</v>
      </c>
      <c r="F58" s="97">
        <v>6122</v>
      </c>
      <c r="G58" s="117" t="s">
        <v>72</v>
      </c>
      <c r="H58" s="86">
        <v>0</v>
      </c>
      <c r="I58" s="87">
        <v>524</v>
      </c>
      <c r="J58" s="130">
        <f t="shared" si="11"/>
        <v>524</v>
      </c>
    </row>
    <row r="59" spans="1:10" s="61" customFormat="1" ht="12.95" customHeight="1">
      <c r="A59" s="162"/>
      <c r="B59" s="93" t="s">
        <v>126</v>
      </c>
      <c r="C59" s="121"/>
      <c r="D59" s="121"/>
      <c r="E59" s="113" t="s">
        <v>106</v>
      </c>
      <c r="F59" s="112">
        <v>6121</v>
      </c>
      <c r="G59" s="113" t="s">
        <v>120</v>
      </c>
      <c r="H59" s="100">
        <v>14200</v>
      </c>
      <c r="I59" s="101">
        <v>700</v>
      </c>
      <c r="J59" s="74">
        <f aca="true" t="shared" si="12" ref="J59">H59+I59</f>
        <v>14900</v>
      </c>
    </row>
    <row r="60" spans="1:10" ht="12.95" customHeight="1">
      <c r="A60" s="48"/>
      <c r="B60" s="49"/>
      <c r="C60" s="50"/>
      <c r="D60" s="50"/>
      <c r="E60" s="145" t="s">
        <v>22</v>
      </c>
      <c r="F60" s="145"/>
      <c r="G60" s="145"/>
      <c r="H60" s="40">
        <f>SUM(H52:H59)</f>
        <v>29307.5</v>
      </c>
      <c r="I60" s="40">
        <f aca="true" t="shared" si="13" ref="I60:J60">SUM(I52:I59)</f>
        <v>567.5</v>
      </c>
      <c r="J60" s="40">
        <f t="shared" si="13"/>
        <v>29875</v>
      </c>
    </row>
    <row r="61" spans="1:10" ht="12.95" customHeight="1">
      <c r="A61" s="51" t="s">
        <v>31</v>
      </c>
      <c r="B61" s="52"/>
      <c r="C61" s="53"/>
      <c r="D61" s="53"/>
      <c r="E61" s="54"/>
      <c r="F61" s="54"/>
      <c r="G61" s="54"/>
      <c r="H61" s="37"/>
      <c r="I61" s="38"/>
      <c r="J61" s="15"/>
    </row>
    <row r="62" spans="1:10" s="61" customFormat="1" ht="12.95" customHeight="1">
      <c r="A62" s="83" t="s">
        <v>13</v>
      </c>
      <c r="B62" s="62"/>
      <c r="C62" s="46"/>
      <c r="D62" s="83"/>
      <c r="E62" s="84"/>
      <c r="F62" s="45"/>
      <c r="G62" s="45"/>
      <c r="H62" s="64"/>
      <c r="I62" s="65"/>
      <c r="J62" s="64"/>
    </row>
    <row r="63" spans="1:10" ht="12.95" customHeight="1">
      <c r="A63" s="18"/>
      <c r="B63" s="17"/>
      <c r="C63" s="18"/>
      <c r="D63" s="18"/>
      <c r="E63" s="146" t="s">
        <v>32</v>
      </c>
      <c r="F63" s="147"/>
      <c r="G63" s="148"/>
      <c r="H63" s="58">
        <f>SUM(H62:H62)</f>
        <v>0</v>
      </c>
      <c r="I63" s="40">
        <v>0</v>
      </c>
      <c r="J63" s="58">
        <f>SUM(J62:J62)</f>
        <v>0</v>
      </c>
    </row>
    <row r="64" spans="1:10" ht="12.95" customHeight="1">
      <c r="A64" s="18"/>
      <c r="B64" s="17"/>
      <c r="C64" s="18"/>
      <c r="D64" s="18"/>
      <c r="E64" s="28"/>
      <c r="F64" s="28"/>
      <c r="G64" s="29"/>
      <c r="H64" s="37"/>
      <c r="I64" s="38"/>
      <c r="J64" s="39"/>
    </row>
    <row r="65" spans="1:10" ht="12.95" customHeight="1">
      <c r="A65" s="3"/>
      <c r="B65" s="30" t="s">
        <v>30</v>
      </c>
      <c r="C65" s="22"/>
      <c r="D65" s="22"/>
      <c r="E65" s="149" t="s">
        <v>15</v>
      </c>
      <c r="F65" s="150"/>
      <c r="G65" s="150"/>
      <c r="H65" s="151"/>
      <c r="I65" s="26">
        <f>I20</f>
        <v>2504.8399999999997</v>
      </c>
      <c r="J65" s="43"/>
    </row>
    <row r="66" spans="1:10" ht="12.95" customHeight="1">
      <c r="A66" s="3"/>
      <c r="B66" s="21"/>
      <c r="C66" s="22"/>
      <c r="D66" s="22"/>
      <c r="E66" s="149" t="s">
        <v>23</v>
      </c>
      <c r="F66" s="150"/>
      <c r="G66" s="150"/>
      <c r="H66" s="151"/>
      <c r="I66" s="26">
        <f>I50+I21</f>
        <v>1937.3399999999997</v>
      </c>
      <c r="J66" s="16"/>
    </row>
    <row r="67" spans="1:10" ht="12.95" customHeight="1">
      <c r="A67" s="3"/>
      <c r="B67" s="21"/>
      <c r="C67" s="22"/>
      <c r="D67" s="22"/>
      <c r="E67" s="149" t="s">
        <v>24</v>
      </c>
      <c r="F67" s="150"/>
      <c r="G67" s="150"/>
      <c r="H67" s="151"/>
      <c r="I67" s="26">
        <f>I60+I22</f>
        <v>567.5</v>
      </c>
      <c r="J67" s="44"/>
    </row>
    <row r="68" spans="1:10" ht="12.95" customHeight="1">
      <c r="A68" s="3"/>
      <c r="B68" s="21"/>
      <c r="C68" s="22"/>
      <c r="D68" s="22"/>
      <c r="E68" s="149" t="s">
        <v>25</v>
      </c>
      <c r="F68" s="150"/>
      <c r="G68" s="150"/>
      <c r="H68" s="151"/>
      <c r="I68" s="26">
        <f>I66+I67</f>
        <v>2504.8399999999997</v>
      </c>
      <c r="J68" s="44"/>
    </row>
    <row r="69" spans="1:10" ht="12.95" customHeight="1">
      <c r="A69" s="3"/>
      <c r="B69" s="21"/>
      <c r="C69" s="22"/>
      <c r="D69" s="22"/>
      <c r="E69" s="134" t="s">
        <v>26</v>
      </c>
      <c r="F69" s="135"/>
      <c r="G69" s="135"/>
      <c r="H69" s="136"/>
      <c r="I69" s="26">
        <f>I65-I68</f>
        <v>0</v>
      </c>
      <c r="J69" s="44"/>
    </row>
    <row r="70" spans="1:10" ht="12.95" customHeight="1">
      <c r="A70" s="3"/>
      <c r="B70" s="21"/>
      <c r="C70" s="22"/>
      <c r="D70" s="22"/>
      <c r="E70" s="134" t="s">
        <v>27</v>
      </c>
      <c r="F70" s="135"/>
      <c r="G70" s="135"/>
      <c r="H70" s="136"/>
      <c r="I70" s="26">
        <f>I63</f>
        <v>0</v>
      </c>
      <c r="J70" s="44"/>
    </row>
    <row r="71" spans="1:10" ht="12.95" customHeight="1">
      <c r="A71" s="3"/>
      <c r="B71" s="3"/>
      <c r="C71" s="33"/>
      <c r="D71" s="33"/>
      <c r="E71" s="34"/>
      <c r="F71" s="66"/>
      <c r="G71" s="67"/>
      <c r="H71" s="79" t="s">
        <v>36</v>
      </c>
      <c r="I71" s="78"/>
      <c r="J71" s="79" t="s">
        <v>48</v>
      </c>
    </row>
    <row r="72" spans="1:10" ht="12.95" customHeight="1">
      <c r="A72" s="3"/>
      <c r="B72" s="30" t="s">
        <v>33</v>
      </c>
      <c r="C72" s="22"/>
      <c r="D72" s="22"/>
      <c r="E72" s="36" t="s">
        <v>28</v>
      </c>
      <c r="F72" s="68"/>
      <c r="G72" s="69"/>
      <c r="H72" s="65">
        <v>566729.05</v>
      </c>
      <c r="I72" s="70">
        <f>I65</f>
        <v>2504.8399999999997</v>
      </c>
      <c r="J72" s="70">
        <f>H72+I72</f>
        <v>569233.89</v>
      </c>
    </row>
    <row r="73" spans="1:10" ht="12.95" customHeight="1">
      <c r="A73" s="3"/>
      <c r="B73" s="21"/>
      <c r="C73" s="22"/>
      <c r="D73" s="22"/>
      <c r="E73" s="31" t="s">
        <v>23</v>
      </c>
      <c r="F73" s="71"/>
      <c r="G73" s="72"/>
      <c r="H73" s="73">
        <v>483574.95</v>
      </c>
      <c r="I73" s="70">
        <f>I50+I21</f>
        <v>1937.3399999999997</v>
      </c>
      <c r="J73" s="74">
        <f>H73+I73</f>
        <v>485512.29000000004</v>
      </c>
    </row>
    <row r="74" spans="1:10" ht="12.95" customHeight="1">
      <c r="A74" s="3"/>
      <c r="B74" s="21"/>
      <c r="C74" s="22"/>
      <c r="D74" s="22"/>
      <c r="E74" s="16" t="s">
        <v>24</v>
      </c>
      <c r="F74" s="67"/>
      <c r="G74" s="75"/>
      <c r="H74" s="73">
        <v>90689</v>
      </c>
      <c r="I74" s="70">
        <f>I60+I22</f>
        <v>567.5</v>
      </c>
      <c r="J74" s="74">
        <f>H74+I74</f>
        <v>91256.5</v>
      </c>
    </row>
    <row r="75" spans="1:10" ht="12.95" customHeight="1">
      <c r="A75" s="3"/>
      <c r="C75" s="33"/>
      <c r="D75" s="33"/>
      <c r="E75" s="32" t="s">
        <v>35</v>
      </c>
      <c r="F75" s="71"/>
      <c r="G75" s="72"/>
      <c r="H75" s="70">
        <f>H73+H74</f>
        <v>574263.95</v>
      </c>
      <c r="I75" s="70">
        <f>SUM(I73:I74)</f>
        <v>2504.8399999999997</v>
      </c>
      <c r="J75" s="70">
        <f>SUM(J73:J74)</f>
        <v>576768.79</v>
      </c>
    </row>
    <row r="76" spans="1:10" ht="12.95" customHeight="1">
      <c r="A76" s="3"/>
      <c r="B76" s="3"/>
      <c r="C76" s="33"/>
      <c r="D76" s="33"/>
      <c r="E76" s="16" t="s">
        <v>18</v>
      </c>
      <c r="F76" s="67"/>
      <c r="G76" s="75"/>
      <c r="H76" s="74">
        <f>H72-H75</f>
        <v>-7534.899999999907</v>
      </c>
      <c r="I76" s="70">
        <f>I72-I75</f>
        <v>0</v>
      </c>
      <c r="J76" s="74">
        <f>J72-J75</f>
        <v>-7534.900000000023</v>
      </c>
    </row>
    <row r="77" spans="1:10" ht="12.95" customHeight="1">
      <c r="A77" s="3"/>
      <c r="B77" s="35" t="s">
        <v>95</v>
      </c>
      <c r="C77" s="33"/>
      <c r="D77" s="33"/>
      <c r="E77" s="32" t="s">
        <v>29</v>
      </c>
      <c r="F77" s="71"/>
      <c r="G77" s="72"/>
      <c r="H77" s="76">
        <v>7534.9</v>
      </c>
      <c r="I77" s="70">
        <f>I70</f>
        <v>0</v>
      </c>
      <c r="J77" s="74">
        <f>H77+I77</f>
        <v>7534.9</v>
      </c>
    </row>
    <row r="78" spans="6:10" ht="12.95" customHeight="1">
      <c r="F78" s="77"/>
      <c r="G78" s="77"/>
      <c r="H78" s="77"/>
      <c r="I78" s="77"/>
      <c r="J78" s="77"/>
    </row>
    <row r="79" spans="6:10" ht="12.95" customHeight="1">
      <c r="F79" s="77"/>
      <c r="G79" s="77"/>
      <c r="H79" s="77"/>
      <c r="I79" s="77"/>
      <c r="J79" s="77"/>
    </row>
    <row r="80" ht="12.95" customHeight="1"/>
    <row r="81" ht="12.95" customHeight="1"/>
    <row r="82" ht="12.95" customHeight="1"/>
    <row r="83" ht="12.95" customHeight="1"/>
    <row r="84" ht="12.95" customHeight="1"/>
    <row r="85" ht="12.95" customHeight="1"/>
    <row r="86" ht="12.95" customHeight="1"/>
    <row r="87" ht="12.95" customHeight="1"/>
    <row r="88" ht="12.95" customHeight="1"/>
    <row r="89" ht="12.95" customHeight="1"/>
  </sheetData>
  <mergeCells count="32">
    <mergeCell ref="A43:A44"/>
    <mergeCell ref="A45:A49"/>
    <mergeCell ref="A53:A59"/>
    <mergeCell ref="A29:A33"/>
    <mergeCell ref="A39:A42"/>
    <mergeCell ref="A34:A36"/>
    <mergeCell ref="H1:J1"/>
    <mergeCell ref="B2:B3"/>
    <mergeCell ref="A25:A26"/>
    <mergeCell ref="A27:A28"/>
    <mergeCell ref="A37:A38"/>
    <mergeCell ref="A5:A8"/>
    <mergeCell ref="A17:A19"/>
    <mergeCell ref="A9:A10"/>
    <mergeCell ref="A11:A12"/>
    <mergeCell ref="A13:A14"/>
    <mergeCell ref="E70:H70"/>
    <mergeCell ref="E2:E3"/>
    <mergeCell ref="F2:F3"/>
    <mergeCell ref="G2:G3"/>
    <mergeCell ref="E20:G20"/>
    <mergeCell ref="E21:G21"/>
    <mergeCell ref="E22:G22"/>
    <mergeCell ref="E23:G23"/>
    <mergeCell ref="E50:G50"/>
    <mergeCell ref="E60:G60"/>
    <mergeCell ref="E63:G63"/>
    <mergeCell ref="E66:H66"/>
    <mergeCell ref="E68:H68"/>
    <mergeCell ref="E69:H69"/>
    <mergeCell ref="E65:H65"/>
    <mergeCell ref="E67:H67"/>
  </mergeCells>
  <conditionalFormatting sqref="B1:B2">
    <cfRule type="expression" priority="11470" dxfId="2" stopIfTrue="1">
      <formula>$K1="Z"</formula>
    </cfRule>
    <cfRule type="expression" priority="11471" dxfId="1" stopIfTrue="1">
      <formula>$K1="T"</formula>
    </cfRule>
    <cfRule type="expression" priority="11472" dxfId="0" stopIfTrue="1">
      <formula>$K1="Y"</formula>
    </cfRule>
  </conditionalFormatting>
  <conditionalFormatting sqref="B2">
    <cfRule type="expression" priority="11467" dxfId="2" stopIfTrue="1">
      <formula>$K2="Z"</formula>
    </cfRule>
    <cfRule type="expression" priority="11468" dxfId="1" stopIfTrue="1">
      <formula>$K2="T"</formula>
    </cfRule>
    <cfRule type="expression" priority="11469" dxfId="0" stopIfTrue="1">
      <formula>$K2="Y"</formula>
    </cfRule>
  </conditionalFormatting>
  <conditionalFormatting sqref="C20:D22 B1:B2">
    <cfRule type="expression" priority="11464" dxfId="2" stopIfTrue="1">
      <formula>#REF!="Z"</formula>
    </cfRule>
    <cfRule type="expression" priority="11465" dxfId="1" stopIfTrue="1">
      <formula>#REF!="T"</formula>
    </cfRule>
    <cfRule type="expression" priority="11466" dxfId="0" stopIfTrue="1">
      <formula>#REF!="Y"</formula>
    </cfRule>
  </conditionalFormatting>
  <conditionalFormatting sqref="H73">
    <cfRule type="expression" priority="11461" dxfId="2" stopIfTrue="1">
      <formula>$J73="Z"</formula>
    </cfRule>
    <cfRule type="expression" priority="11462" dxfId="1" stopIfTrue="1">
      <formula>$J73="T"</formula>
    </cfRule>
    <cfRule type="expression" priority="11463" dxfId="0" stopIfTrue="1">
      <formula>$J73="Y"</formula>
    </cfRule>
  </conditionalFormatting>
  <conditionalFormatting sqref="H74">
    <cfRule type="expression" priority="11458" dxfId="2" stopIfTrue="1">
      <formula>$J74="Z"</formula>
    </cfRule>
    <cfRule type="expression" priority="11459" dxfId="1" stopIfTrue="1">
      <formula>$J74="T"</formula>
    </cfRule>
    <cfRule type="expression" priority="11460" dxfId="0" stopIfTrue="1">
      <formula>$J74="Y"</formula>
    </cfRule>
  </conditionalFormatting>
  <conditionalFormatting sqref="H73">
    <cfRule type="expression" priority="11452" dxfId="2" stopIfTrue="1">
      <formula>$J73="Z"</formula>
    </cfRule>
    <cfRule type="expression" priority="11453" dxfId="1" stopIfTrue="1">
      <formula>$J73="T"</formula>
    </cfRule>
    <cfRule type="expression" priority="11454" dxfId="0" stopIfTrue="1">
      <formula>$J73="Y"</formula>
    </cfRule>
  </conditionalFormatting>
  <conditionalFormatting sqref="H74">
    <cfRule type="expression" priority="11449" dxfId="2" stopIfTrue="1">
      <formula>$J74="Z"</formula>
    </cfRule>
    <cfRule type="expression" priority="11450" dxfId="1" stopIfTrue="1">
      <formula>$J74="T"</formula>
    </cfRule>
    <cfRule type="expression" priority="11451" dxfId="0" stopIfTrue="1">
      <formula>$J74="Y"</formula>
    </cfRule>
  </conditionalFormatting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stetkarova</dc:creator>
  <cp:keywords/>
  <dc:description/>
  <cp:lastModifiedBy>stetkarova</cp:lastModifiedBy>
  <cp:lastPrinted>2023-06-29T05:34:13Z</cp:lastPrinted>
  <dcterms:created xsi:type="dcterms:W3CDTF">2019-02-01T08:27:03Z</dcterms:created>
  <dcterms:modified xsi:type="dcterms:W3CDTF">2023-06-29T05:37:01Z</dcterms:modified>
  <cp:category/>
  <cp:version/>
  <cp:contentType/>
  <cp:contentStatus/>
</cp:coreProperties>
</file>