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02\users\stetkarova\RO\2024\08\"/>
    </mc:Choice>
  </mc:AlternateContent>
  <bookViews>
    <workbookView xWindow="240" yWindow="45" windowWidth="20115" windowHeight="7995" activeTab="2"/>
  </bookViews>
  <sheets>
    <sheet name="RO č. 8" sheetId="5" r:id="rId1"/>
    <sheet name="Dodatek k RO č. 8" sheetId="6" r:id="rId2"/>
    <sheet name="RO č. 8 schváleno " sheetId="7" r:id="rId3"/>
  </sheets>
  <calcPr calcId="162913"/>
</workbook>
</file>

<file path=xl/calcChain.xml><?xml version="1.0" encoding="utf-8"?>
<calcChain xmlns="http://schemas.openxmlformats.org/spreadsheetml/2006/main">
  <c r="I50" i="7" l="1"/>
  <c r="H50" i="7"/>
  <c r="I49" i="7"/>
  <c r="H49" i="7"/>
  <c r="I48" i="7"/>
  <c r="I115" i="7" s="1"/>
  <c r="I122" i="7" s="1"/>
  <c r="H48" i="7"/>
  <c r="I100" i="7"/>
  <c r="H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H125" i="7"/>
  <c r="H126" i="7" s="1"/>
  <c r="I127" i="7"/>
  <c r="J127" i="7" s="1"/>
  <c r="I113" i="7"/>
  <c r="H113" i="7"/>
  <c r="J112" i="7"/>
  <c r="J111" i="7"/>
  <c r="J110" i="7"/>
  <c r="J109" i="7"/>
  <c r="J108" i="7"/>
  <c r="J107" i="7"/>
  <c r="J106" i="7"/>
  <c r="J105" i="7"/>
  <c r="J104" i="7"/>
  <c r="J103" i="7"/>
  <c r="J102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N5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49" i="7" s="1"/>
  <c r="J10" i="7"/>
  <c r="J9" i="7"/>
  <c r="J8" i="7"/>
  <c r="J7" i="7"/>
  <c r="K6" i="7"/>
  <c r="J6" i="7"/>
  <c r="J5" i="7"/>
  <c r="J48" i="7" l="1"/>
  <c r="J50" i="7"/>
  <c r="J100" i="7"/>
  <c r="J113" i="7"/>
  <c r="I116" i="7"/>
  <c r="I124" i="7"/>
  <c r="J124" i="7" s="1"/>
  <c r="I51" i="7"/>
  <c r="H51" i="7"/>
  <c r="J122" i="7"/>
  <c r="I123" i="7"/>
  <c r="I117" i="7"/>
  <c r="J5" i="6"/>
  <c r="I118" i="7" l="1"/>
  <c r="I119" i="7" s="1"/>
  <c r="J51" i="7"/>
  <c r="I125" i="7"/>
  <c r="I126" i="7" s="1"/>
  <c r="J123" i="7"/>
  <c r="J125" i="7" s="1"/>
  <c r="J126" i="7" s="1"/>
  <c r="I41" i="6"/>
  <c r="I24" i="6" l="1"/>
  <c r="H24" i="6"/>
  <c r="I23" i="6"/>
  <c r="H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7" i="6" l="1"/>
  <c r="J23" i="6" s="1"/>
  <c r="J8" i="6"/>
  <c r="J24" i="6" s="1"/>
  <c r="I25" i="6"/>
  <c r="H25" i="6"/>
  <c r="J40" i="6" l="1"/>
  <c r="J39" i="6"/>
  <c r="J38" i="6"/>
  <c r="J37" i="6" l="1"/>
  <c r="J36" i="6"/>
  <c r="J35" i="6"/>
  <c r="J34" i="6"/>
  <c r="J33" i="6"/>
  <c r="J32" i="6"/>
  <c r="J31" i="6"/>
  <c r="J30" i="6"/>
  <c r="J29" i="6"/>
  <c r="J28" i="6"/>
  <c r="J41" i="6" s="1"/>
  <c r="H59" i="6" l="1"/>
  <c r="H60" i="6" s="1"/>
  <c r="I47" i="6"/>
  <c r="I54" i="6" s="1"/>
  <c r="I61" i="6" s="1"/>
  <c r="J61" i="6" s="1"/>
  <c r="H47" i="6"/>
  <c r="J46" i="6"/>
  <c r="J47" i="6" s="1"/>
  <c r="I44" i="6"/>
  <c r="H44" i="6"/>
  <c r="J43" i="6"/>
  <c r="H41" i="6"/>
  <c r="N25" i="6"/>
  <c r="K6" i="6"/>
  <c r="J6" i="6"/>
  <c r="J26" i="6" l="1"/>
  <c r="J25" i="6"/>
  <c r="I58" i="6"/>
  <c r="J58" i="6" s="1"/>
  <c r="H26" i="6"/>
  <c r="J44" i="6"/>
  <c r="I50" i="6"/>
  <c r="I26" i="6"/>
  <c r="I57" i="6"/>
  <c r="I49" i="6"/>
  <c r="I51" i="6"/>
  <c r="N32" i="5"/>
  <c r="I30" i="5"/>
  <c r="H30" i="5"/>
  <c r="I32" i="5"/>
  <c r="I31" i="5"/>
  <c r="H32" i="5"/>
  <c r="H31" i="5"/>
  <c r="K6" i="5"/>
  <c r="J10" i="5"/>
  <c r="J11" i="5"/>
  <c r="J12" i="5"/>
  <c r="J13" i="5"/>
  <c r="J8" i="5"/>
  <c r="J32" i="5" s="1"/>
  <c r="J9" i="5"/>
  <c r="I52" i="6" l="1"/>
  <c r="I59" i="6"/>
  <c r="J57" i="6"/>
  <c r="J59" i="6" s="1"/>
  <c r="I56" i="6"/>
  <c r="I53" i="6"/>
  <c r="I69" i="5"/>
  <c r="I82" i="5"/>
  <c r="J81" i="5"/>
  <c r="J80" i="5"/>
  <c r="J79" i="5"/>
  <c r="J29" i="5"/>
  <c r="J78" i="5"/>
  <c r="J77" i="5"/>
  <c r="J76" i="5"/>
  <c r="J68" i="5"/>
  <c r="J75" i="5"/>
  <c r="J74" i="5"/>
  <c r="J73" i="5"/>
  <c r="J67" i="5"/>
  <c r="J72" i="5"/>
  <c r="J66" i="5"/>
  <c r="J65" i="5"/>
  <c r="J71" i="5"/>
  <c r="J56" i="6" l="1"/>
  <c r="J60" i="6" s="1"/>
  <c r="I60" i="6"/>
  <c r="J82" i="5"/>
  <c r="J64" i="5"/>
  <c r="J63" i="5"/>
  <c r="J62" i="5"/>
  <c r="J61" i="5"/>
  <c r="J60" i="5"/>
  <c r="J59" i="5"/>
  <c r="J58" i="5"/>
  <c r="J57" i="5"/>
  <c r="J45" i="5" l="1"/>
  <c r="J46" i="5"/>
  <c r="J47" i="5"/>
  <c r="J48" i="5"/>
  <c r="J49" i="5"/>
  <c r="J50" i="5"/>
  <c r="J51" i="5"/>
  <c r="J52" i="5"/>
  <c r="J53" i="5"/>
  <c r="J54" i="5"/>
  <c r="J55" i="5"/>
  <c r="J56" i="5"/>
  <c r="J44" i="5" l="1"/>
  <c r="J43" i="5"/>
  <c r="J42" i="5"/>
  <c r="J41" i="5"/>
  <c r="J26" i="5" l="1"/>
  <c r="J21" i="5"/>
  <c r="J20" i="5"/>
  <c r="J27" i="5"/>
  <c r="J23" i="5"/>
  <c r="J22" i="5"/>
  <c r="J19" i="5"/>
  <c r="J18" i="5"/>
  <c r="J15" i="5"/>
  <c r="J14" i="5"/>
  <c r="J25" i="5"/>
  <c r="J24" i="5"/>
  <c r="J17" i="5"/>
  <c r="J16" i="5"/>
  <c r="J28" i="5"/>
  <c r="J31" i="5" l="1"/>
  <c r="J40" i="5"/>
  <c r="J39" i="5"/>
  <c r="J38" i="5" l="1"/>
  <c r="J37" i="5"/>
  <c r="J36" i="5"/>
  <c r="J35" i="5"/>
  <c r="J69" i="5" l="1"/>
  <c r="J6" i="5"/>
  <c r="J7" i="5"/>
  <c r="J5" i="5"/>
  <c r="J30" i="5" s="1"/>
  <c r="H69" i="5" l="1"/>
  <c r="I85" i="5" l="1"/>
  <c r="I92" i="5" s="1"/>
  <c r="I99" i="5" s="1"/>
  <c r="J99" i="5" s="1"/>
  <c r="H85" i="5"/>
  <c r="J84" i="5"/>
  <c r="H82" i="5"/>
  <c r="I87" i="5"/>
  <c r="H97" i="5"/>
  <c r="H98" i="5" s="1"/>
  <c r="I96" i="5" l="1"/>
  <c r="J96" i="5" s="1"/>
  <c r="J85" i="5"/>
  <c r="I88" i="5"/>
  <c r="H33" i="5"/>
  <c r="I33" i="5"/>
  <c r="I94" i="5"/>
  <c r="I89" i="5"/>
  <c r="I95" i="5"/>
  <c r="I90" i="5" l="1"/>
  <c r="I91" i="5" s="1"/>
  <c r="J33" i="5"/>
  <c r="I97" i="5"/>
  <c r="I98" i="5" s="1"/>
  <c r="J95" i="5"/>
  <c r="J97" i="5" s="1"/>
  <c r="J94" i="5"/>
  <c r="J98" i="5" l="1"/>
</calcChain>
</file>

<file path=xl/sharedStrings.xml><?xml version="1.0" encoding="utf-8"?>
<sst xmlns="http://schemas.openxmlformats.org/spreadsheetml/2006/main" count="727" uniqueCount="215">
  <si>
    <t>Poř.</t>
  </si>
  <si>
    <t xml:space="preserve"> </t>
  </si>
  <si>
    <t>Účel.</t>
  </si>
  <si>
    <t>§</t>
  </si>
  <si>
    <t>Pol.</t>
  </si>
  <si>
    <t>Org.</t>
  </si>
  <si>
    <t xml:space="preserve">Platný </t>
  </si>
  <si>
    <t>RO</t>
  </si>
  <si>
    <t>Nový</t>
  </si>
  <si>
    <t>čís.</t>
  </si>
  <si>
    <t>znak</t>
  </si>
  <si>
    <t>rozpočet</t>
  </si>
  <si>
    <t xml:space="preserve">A) Změny příjmů a jejich použití </t>
  </si>
  <si>
    <t>1.</t>
  </si>
  <si>
    <t>2.</t>
  </si>
  <si>
    <t>3.</t>
  </si>
  <si>
    <t>Příjmy celkem</t>
  </si>
  <si>
    <t>Výdaje provozní (běžné)</t>
  </si>
  <si>
    <t>Výdaje (investiční)</t>
  </si>
  <si>
    <t>Příjmy - výdaje</t>
  </si>
  <si>
    <t>B) Změny v běžných výdajích</t>
  </si>
  <si>
    <t>Výdaje běžné saldo</t>
  </si>
  <si>
    <t xml:space="preserve">C) Změny v investicích  </t>
  </si>
  <si>
    <t>Investice saldo</t>
  </si>
  <si>
    <t>Běžné výdaje</t>
  </si>
  <si>
    <t>Investice</t>
  </si>
  <si>
    <t>Celkové výdaje (běžné+investice)</t>
  </si>
  <si>
    <t>P-V-I</t>
  </si>
  <si>
    <t>Financování</t>
  </si>
  <si>
    <t>Příjmy</t>
  </si>
  <si>
    <t>Celkové výdaje (BV+inv)</t>
  </si>
  <si>
    <t>Finance</t>
  </si>
  <si>
    <t>Rekapitulace Rozpočtového opatření</t>
  </si>
  <si>
    <t>D) Změny ve financování</t>
  </si>
  <si>
    <t>Financování saldo</t>
  </si>
  <si>
    <t>4.</t>
  </si>
  <si>
    <t>Rekapitulace celkového rozpočtu města na rok 2024 včetně RO</t>
  </si>
  <si>
    <t>P= příjmy   V= výdaje   NZ= nově zařazeno do R2024</t>
  </si>
  <si>
    <t>Příloha k us. č. RMO/x/x/24</t>
  </si>
  <si>
    <t>NZ</t>
  </si>
  <si>
    <t xml:space="preserve">Rozpočtové opatření č. 8/2024 - změna schváleného rozpočtu roku 2024 - červen (údaje v tis. Kč) </t>
  </si>
  <si>
    <t>č. 8</t>
  </si>
  <si>
    <t>Otrokovice, 26.6.2024</t>
  </si>
  <si>
    <t>2185</t>
  </si>
  <si>
    <t>3203</t>
  </si>
  <si>
    <t xml:space="preserve">OŠK Zdravý pohyb do škol Ostatní osobní výdaje       </t>
  </si>
  <si>
    <t xml:space="preserve">OŠK Zdravý pohyb do škol Nákup materiálu j.n.  </t>
  </si>
  <si>
    <t xml:space="preserve">OŠK Zdravý pohyb do škol Pohoštění     </t>
  </si>
  <si>
    <t>OŠK Zdravý pohyb do škol Nákup ostatních služeb</t>
  </si>
  <si>
    <t>OŠK Granty - dary tal. mládeži v oblasti sportu</t>
  </si>
  <si>
    <t>OŠK Granty - dary tal. mládeži v umělecké oblasti</t>
  </si>
  <si>
    <t>0524</t>
  </si>
  <si>
    <t>00100</t>
  </si>
  <si>
    <t>0483</t>
  </si>
  <si>
    <t>0480</t>
  </si>
  <si>
    <t>0470</t>
  </si>
  <si>
    <t>0450</t>
  </si>
  <si>
    <t>0452</t>
  </si>
  <si>
    <t>0481</t>
  </si>
  <si>
    <t>0482</t>
  </si>
  <si>
    <t>0200</t>
  </si>
  <si>
    <t>0700</t>
  </si>
  <si>
    <t>0830</t>
  </si>
  <si>
    <t>0328</t>
  </si>
  <si>
    <t>0331</t>
  </si>
  <si>
    <t>OM Městské byty opravy, přesun na org. 0200, 0700, 0830</t>
  </si>
  <si>
    <t>OM KD Trávníky, teplá voda - přesun na pol. studená voda v rámci org.</t>
  </si>
  <si>
    <t>OM KD Trávníky, studená voda, zvýšení</t>
  </si>
  <si>
    <t>OM KD Kvítkovice, el. en., přesun na pol. studená voda v rámci org.</t>
  </si>
  <si>
    <t>OM KD Kvítkovice, studená voda, zvýšení</t>
  </si>
  <si>
    <t>0521</t>
  </si>
  <si>
    <t>5.</t>
  </si>
  <si>
    <t>SOC Fin. dar pro Linka bezpečí, z.s., IČO 61383198</t>
  </si>
  <si>
    <t>0552</t>
  </si>
  <si>
    <t>0516</t>
  </si>
  <si>
    <t>0448</t>
  </si>
  <si>
    <t>6.</t>
  </si>
  <si>
    <t>SOC Nein. dotace pro Charitu Kroměříž, IČO 18189750</t>
  </si>
  <si>
    <t>7.</t>
  </si>
  <si>
    <t>0656</t>
  </si>
  <si>
    <t>MP Služby školení a vzdělávání</t>
  </si>
  <si>
    <t>MP Cestovné</t>
  </si>
  <si>
    <t>MP Platby daní státnímu rozpočtu</t>
  </si>
  <si>
    <t>MP Poštovní služby</t>
  </si>
  <si>
    <t>MP Ostatní nákupy jinde nezařazené</t>
  </si>
  <si>
    <t>8.</t>
  </si>
  <si>
    <t xml:space="preserve">MP Nákup kolků </t>
  </si>
  <si>
    <t>9.</t>
  </si>
  <si>
    <t>TSO Hřbitov, opravy, přesun na pol. 5137</t>
  </si>
  <si>
    <t>TSO Hřbitov, ntb</t>
  </si>
  <si>
    <t>0324</t>
  </si>
  <si>
    <t>3113</t>
  </si>
  <si>
    <t>2432</t>
  </si>
  <si>
    <t>2418</t>
  </si>
  <si>
    <t>2428</t>
  </si>
  <si>
    <t>4165</t>
  </si>
  <si>
    <t>2290</t>
  </si>
  <si>
    <t>2219</t>
  </si>
  <si>
    <t>2429</t>
  </si>
  <si>
    <t>ORM, Vzduchotechnika ZŠ Mánesova</t>
  </si>
  <si>
    <t>ORM, ZŠ Mánesova rekonstrukce kuchyně</t>
  </si>
  <si>
    <t>ORM, Tř. T. Bati - chodník u SPŠ</t>
  </si>
  <si>
    <t>4350</t>
  </si>
  <si>
    <t>2400</t>
  </si>
  <si>
    <t>2462</t>
  </si>
  <si>
    <t>3421</t>
  </si>
  <si>
    <t>0808</t>
  </si>
  <si>
    <t>3639</t>
  </si>
  <si>
    <t>0809</t>
  </si>
  <si>
    <t>EKO MS dividendy, zvýšení</t>
  </si>
  <si>
    <t>3099</t>
  </si>
  <si>
    <t>3611</t>
  </si>
  <si>
    <t>2314</t>
  </si>
  <si>
    <t>3745</t>
  </si>
  <si>
    <t>2234</t>
  </si>
  <si>
    <t xml:space="preserve">10. </t>
  </si>
  <si>
    <t>148515501</t>
  </si>
  <si>
    <t>148515016</t>
  </si>
  <si>
    <t>EKO Příjem z poplatků za ukládání odpadů na skládku, snížení</t>
  </si>
  <si>
    <t>Re-use</t>
  </si>
  <si>
    <t>Revitalizace Trávníky</t>
  </si>
  <si>
    <t>ORM, SENIOR C - moder. EPS</t>
  </si>
  <si>
    <t>ORM, SENIOR C - místo pro dobíjení</t>
  </si>
  <si>
    <t>OM Nebytové prostory, plyn, zavedení nové pol.</t>
  </si>
  <si>
    <t>OM PD pro parkování a dobíjení vozíků na Hlavní čp. 1161; vyprac.energ.náročnosti budov</t>
  </si>
  <si>
    <t>OM Veřejné WC+sprcha Havlíčkova - venkovní nátěry</t>
  </si>
  <si>
    <t xml:space="preserve">OM Nebytové prostory, nákup materiálu                                                                                              </t>
  </si>
  <si>
    <r>
      <t xml:space="preserve">SOC Nein. dotace pro poskytovatele soc. služeb, </t>
    </r>
    <r>
      <rPr>
        <sz val="10"/>
        <color rgb="FFFF0000"/>
        <rFont val="Arial"/>
        <family val="2"/>
        <charset val="238"/>
      </rPr>
      <t>dle us. č. RMO/x/x/24</t>
    </r>
  </si>
  <si>
    <r>
      <t xml:space="preserve">SOC Poskytnutí fin. daru z prostř. na humanitu, </t>
    </r>
    <r>
      <rPr>
        <sz val="10"/>
        <color rgb="FFFF0000"/>
        <rFont val="Arial"/>
        <family val="2"/>
        <charset val="238"/>
      </rPr>
      <t>dle us. č. RMO/x/x/24</t>
    </r>
  </si>
  <si>
    <t>0541</t>
  </si>
  <si>
    <t>6150</t>
  </si>
  <si>
    <t>ORM, Pohni městem Trávníky + Přednádraží</t>
  </si>
  <si>
    <t>TSO + ORM, Lanové hřiště v lesoparku u Přístaviště</t>
  </si>
  <si>
    <t>ORM, Pohni městem Baťov</t>
  </si>
  <si>
    <t>ORM, Trávníky revitalizace sídliště</t>
  </si>
  <si>
    <t>ORM, Padělky III. etapa ZTV</t>
  </si>
  <si>
    <t>ORM, Revitalizace parku u HSD</t>
  </si>
  <si>
    <t>ORM, ZŠ Mánesova výměna rozvodů vody, přesun na org. 4165</t>
  </si>
  <si>
    <t>TSO + ORM, opravy, přesun na lanové hřiště v přístavišti</t>
  </si>
  <si>
    <t>ORM, Oprava chodníků na Baťově</t>
  </si>
  <si>
    <t>ORM, ZŠ Mánesova kanalizace odpady kuchyně, přesun na org. 4165</t>
  </si>
  <si>
    <t>EKO Re-use pointy vynulování dotace uvedené v schv. rozpočtu, P</t>
  </si>
  <si>
    <t>EKO příjem dotace z OP ŽP 2021-2027 Re-use pointy investice, P</t>
  </si>
  <si>
    <t>EKO příjem dotace z OP ŽP 2021-2028 Re-use pointy neinvestice, P</t>
  </si>
  <si>
    <t>EKO RE-use pointy rozdělení na výdaje proti dotaci a vlastní zdroje, V</t>
  </si>
  <si>
    <t>EKO inv. část dotace, pořízení buněk, V</t>
  </si>
  <si>
    <t>EKO nein. část dotace (v součtu 420 078,12 Kč, zbytek je fa z r. 2022), V</t>
  </si>
  <si>
    <t>EKO vlastní zdroje, zavedení nové pol. (Elkoplast), V</t>
  </si>
  <si>
    <t>Příjem nein. dotace od ZK pro SENIOR př. org., denní stacionář, IS 1373730, P</t>
  </si>
  <si>
    <t>Transfer nein. dotace od ZK pro SENIOR př. org., denní stacionář, IS 1373730, V</t>
  </si>
  <si>
    <t>Příjem nein. dotace od ZK pro SENIOR př. org., domov pro seniory, IS 1869567, P</t>
  </si>
  <si>
    <t>Transfer nein. dotace od ZK pro SENIOR př. org., domov pro seniory, IS 1869567, V</t>
  </si>
  <si>
    <t>Příjem nein. dotace od ZK pro SENIOR př. org., peč. služba, IS 2119454, P</t>
  </si>
  <si>
    <t>Transfer nein. dotace od ZK pro SENIOR př. org., peč. služba, IS 2119454, V</t>
  </si>
  <si>
    <t>Příjem nein. dotace od ZK pro SENIOR př. org., domov pro seniory, IS 3511015, P</t>
  </si>
  <si>
    <t>Transfer nein. dotace od ZK pro SENIOR př. org., domov pro seniory, IS 3511015, V</t>
  </si>
  <si>
    <t>Příjem nein. dotace od ZK pro SENIOR př. org., odleh. služba, IS 3940307, P</t>
  </si>
  <si>
    <t>Transfer nein. dotace od ZK pro SENIOR př. org., odleh. služba, IS 3940307, V</t>
  </si>
  <si>
    <t>Příjem nein. dotace od ZK pro SENIOR př. org., DZR, IS 6696436, P</t>
  </si>
  <si>
    <t>Transfer nein. dotace od ZK pro SENIOR př. org., DZR, IS 6696436, V</t>
  </si>
  <si>
    <t>Příjem nein. dotace od ZK pro SENIOR př. org., odleh. služba, IS 7318632, P</t>
  </si>
  <si>
    <t>Transfer nein. dotace od ZK pro SENIOR př. org., odleh. služba, IS 7318632, V</t>
  </si>
  <si>
    <t>MS dividendy</t>
  </si>
  <si>
    <t>rozdělení</t>
  </si>
  <si>
    <t>snižuji příjem dotace: 2 400 (plán) - 2 174,5 (skut.) =</t>
  </si>
  <si>
    <t>snižuji příjem z popl. za ukládání odpadů</t>
  </si>
  <si>
    <t>SOC Nein. dotace pro Obl. sp. Český spolek červeného kříže, IČO 00426326, ošetř. Sl.</t>
  </si>
  <si>
    <t>OM Nebytové prostory - malování v KD, oprava osvětlení</t>
  </si>
  <si>
    <t>0326</t>
  </si>
  <si>
    <t>0327</t>
  </si>
  <si>
    <t>KRŘ Ochrana obyvatelstva Drobný dlouhodobý hmotný majetek</t>
  </si>
  <si>
    <t>KRŘ Ochrana obyvatelstva Nákup ostatních služeb</t>
  </si>
  <si>
    <t>KRŘ JSDH Otrokovice Ostatní platy</t>
  </si>
  <si>
    <t>KRŘ Protipovodňová, protierozní opatření, posudek stavu odbornou firmou</t>
  </si>
  <si>
    <t>KRŘ JSDH Kvítkovice Ostatní platy</t>
  </si>
  <si>
    <t>KRŘ JSDH Kvítkovice Ostatní osobní výdaje</t>
  </si>
  <si>
    <t>KRŘ JSDH Kvítkovice Ostatní povinné pojistné placené zaměstnavatelem</t>
  </si>
  <si>
    <t>KRŘ JSDH Kvítkovice Odměny za užití počítačových programů</t>
  </si>
  <si>
    <t>KRŘ JSDH Kvítkovice Pohoštění</t>
  </si>
  <si>
    <t>KRŘ JSDH Kvítkovice Potraviny, přesun na pol. 5175 pohoštění</t>
  </si>
  <si>
    <t>0325</t>
  </si>
  <si>
    <t>0624</t>
  </si>
  <si>
    <t>0608</t>
  </si>
  <si>
    <t>TEHOS ROŠ opravy a udržování - snížení, přesun na MK</t>
  </si>
  <si>
    <t>TEHOS SAB opravy a udržování - snížení, přesun na MK</t>
  </si>
  <si>
    <t>TEHOS MK opravy a udržování  - zvýšení, oprava bufetu, nová přípojka vody</t>
  </si>
  <si>
    <t>2433</t>
  </si>
  <si>
    <t>EKO + ORM vybudování zastávky MHD na ul. Zlínská</t>
  </si>
  <si>
    <t>EKO Příjem nein.dotace na zajištění akcí zaměřených na bezpečné chování v rámci silničního provozu</t>
  </si>
  <si>
    <t>0612</t>
  </si>
  <si>
    <t>00120</t>
  </si>
  <si>
    <t>EKO Transfer nein.dotace na zajištění akcí zaměřených na bezpečné chování v rámci silničního provozu</t>
  </si>
  <si>
    <t>Příjem nein. dotace od ZK pro SENIOR př. org., denní stacionář, IS 1373730</t>
  </si>
  <si>
    <t>Transfer nein. dotace od ZK pro SENIOR př. org., denní stacionář, IS 1373730</t>
  </si>
  <si>
    <t>Příjem nein. dotace od ZK pro SENIOR př. org., domov pro seniory, IS 1869567</t>
  </si>
  <si>
    <t>Transfer nein. dotace od ZK pro SENIOR př. org., domov pro seniory, IS 1869567</t>
  </si>
  <si>
    <t>Příjem nein. dotace od ZK pro SENIOR př. org., peč. služba, IS 2119454</t>
  </si>
  <si>
    <t>Transfer nein. dotace od ZK pro SENIOR př. org., peč. služba, IS 2119454</t>
  </si>
  <si>
    <t>Příjem nein. dotace od ZK pro SENIOR př. org., domov pro seniory, IS 3511015</t>
  </si>
  <si>
    <t>Transfer nein. dotace od ZK pro SENIOR př. org., domov pro seniory, IS 3511015</t>
  </si>
  <si>
    <t>Příjem nein. dotace od ZK pro SENIOR př. org., odleh. služba, IS 3940307</t>
  </si>
  <si>
    <t>Transfer nein. dotace od ZK pro SENIOR př. org., odleh. služba, IS 3940307</t>
  </si>
  <si>
    <t>Příjem nein. dotace od ZK pro SENIOR př. org., DZR, IS 6696436</t>
  </si>
  <si>
    <t>Transfer nein. dotace od ZK pro SENIOR př. org., DZR, IS 6696436</t>
  </si>
  <si>
    <t>Příjem nein. dotace od ZK pro SENIOR př. org., odleh. služba, IS 7318632</t>
  </si>
  <si>
    <t>Transfer nein. dotace od ZK pro SENIOR př. org., odleh. služba, IS 7318632</t>
  </si>
  <si>
    <r>
      <t>EKO Příjem finančních darů od podnikatelských subjektů</t>
    </r>
    <r>
      <rPr>
        <sz val="10"/>
        <color rgb="FFFF0000"/>
        <rFont val="Arial"/>
        <family val="2"/>
        <charset val="238"/>
      </rPr>
      <t xml:space="preserve"> dle us. RMO/x/x/24</t>
    </r>
  </si>
  <si>
    <t>Rozpočtové opatření č. 8/2024 - změna schvál. rozpočtu roku 2024 - červen (údaje v tis. Kč) DODATEK</t>
  </si>
  <si>
    <t>11.</t>
  </si>
  <si>
    <t>12.</t>
  </si>
  <si>
    <t>EKO Příjem finančních darů od podnikatelských subjektů dle us. RMO/24/10/24</t>
  </si>
  <si>
    <t>SOC Poskytnutí fin. daru z prostř. na humanitu, dle us. č. RMO/25/10/24</t>
  </si>
  <si>
    <t>SOC Nein. dotace pro poskytovatele soc. služeb, dle us. č. RMO/26/10/24</t>
  </si>
  <si>
    <t>SOC Nein. dotace pro poskytovatele soc. služeb, dle us. č. RMO/27/10/24</t>
  </si>
  <si>
    <t>Příloha k us. č. RMO/30/10/24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</si>
</sst>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/>
  </cellStyleXfs>
  <cellXfs count="2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3" fillId="0" borderId="4" xfId="0" applyFont="1" applyFill="1" applyBorder="1"/>
    <xf numFmtId="4" fontId="2" fillId="0" borderId="7" xfId="0" applyNumberFormat="1" applyFont="1" applyFill="1" applyBorder="1" applyAlignment="1">
      <alignment horizontal="right"/>
    </xf>
    <xf numFmtId="0" fontId="3" fillId="4" borderId="6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  <xf numFmtId="49" fontId="3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3" fillId="4" borderId="7" xfId="0" applyNumberFormat="1" applyFont="1" applyFill="1" applyBorder="1" applyAlignment="1">
      <alignment horizontal="right"/>
    </xf>
    <xf numFmtId="0" fontId="3" fillId="0" borderId="6" xfId="0" applyFont="1" applyBorder="1"/>
    <xf numFmtId="0" fontId="3" fillId="4" borderId="0" xfId="0" applyFont="1" applyFill="1" applyBorder="1"/>
    <xf numFmtId="0" fontId="3" fillId="4" borderId="0" xfId="0" applyFont="1" applyFill="1" applyBorder="1" applyAlignment="1">
      <alignment horizontal="center"/>
    </xf>
    <xf numFmtId="4" fontId="2" fillId="4" borderId="7" xfId="0" applyNumberFormat="1" applyFont="1" applyFill="1" applyBorder="1"/>
    <xf numFmtId="0" fontId="2" fillId="0" borderId="6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0" fontId="3" fillId="0" borderId="8" xfId="0" applyFont="1" applyBorder="1"/>
    <xf numFmtId="4" fontId="2" fillId="0" borderId="5" xfId="0" applyNumberFormat="1" applyFont="1" applyBorder="1"/>
    <xf numFmtId="4" fontId="2" fillId="0" borderId="7" xfId="0" applyNumberFormat="1" applyFont="1" applyBorder="1"/>
    <xf numFmtId="4" fontId="3" fillId="0" borderId="9" xfId="0" applyNumberFormat="1" applyFont="1" applyBorder="1"/>
    <xf numFmtId="0" fontId="3" fillId="4" borderId="0" xfId="0" applyFont="1" applyFill="1" applyBorder="1" applyAlignment="1">
      <alignment horizontal="right"/>
    </xf>
    <xf numFmtId="49" fontId="2" fillId="4" borderId="0" xfId="0" applyNumberFormat="1" applyFont="1" applyFill="1" applyBorder="1" applyAlignment="1">
      <alignment horizontal="right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4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3" xfId="0" applyFont="1" applyBorder="1"/>
    <xf numFmtId="4" fontId="3" fillId="4" borderId="13" xfId="0" applyNumberFormat="1" applyFont="1" applyFill="1" applyBorder="1" applyAlignment="1">
      <alignment horizontal="right"/>
    </xf>
    <xf numFmtId="4" fontId="2" fillId="4" borderId="13" xfId="0" applyNumberFormat="1" applyFont="1" applyFill="1" applyBorder="1" applyAlignment="1">
      <alignment horizontal="right"/>
    </xf>
    <xf numFmtId="4" fontId="3" fillId="4" borderId="0" xfId="0" applyNumberFormat="1" applyFont="1" applyFill="1" applyBorder="1" applyAlignment="1">
      <alignment horizontal="right"/>
    </xf>
    <xf numFmtId="4" fontId="2" fillId="4" borderId="5" xfId="0" applyNumberFormat="1" applyFont="1" applyFill="1" applyBorder="1" applyAlignment="1">
      <alignment horizontal="right"/>
    </xf>
    <xf numFmtId="0" fontId="2" fillId="0" borderId="0" xfId="0" applyFont="1"/>
    <xf numFmtId="0" fontId="2" fillId="0" borderId="15" xfId="0" applyFont="1" applyBorder="1" applyAlignment="1">
      <alignment horizontal="left"/>
    </xf>
    <xf numFmtId="4" fontId="2" fillId="0" borderId="6" xfId="0" applyNumberFormat="1" applyFont="1" applyBorder="1"/>
    <xf numFmtId="4" fontId="3" fillId="0" borderId="6" xfId="0" applyNumberFormat="1" applyFont="1" applyBorder="1"/>
    <xf numFmtId="4" fontId="3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right" vertical="center"/>
    </xf>
    <xf numFmtId="0" fontId="0" fillId="0" borderId="0" xfId="0"/>
    <xf numFmtId="0" fontId="3" fillId="0" borderId="5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10" xfId="0" applyFont="1" applyFill="1" applyBorder="1"/>
    <xf numFmtId="0" fontId="3" fillId="4" borderId="10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left"/>
    </xf>
    <xf numFmtId="0" fontId="3" fillId="4" borderId="13" xfId="0" applyFont="1" applyFill="1" applyBorder="1"/>
    <xf numFmtId="0" fontId="3" fillId="4" borderId="13" xfId="0" applyFont="1" applyFill="1" applyBorder="1" applyAlignment="1">
      <alignment horizontal="center"/>
    </xf>
    <xf numFmtId="49" fontId="2" fillId="4" borderId="13" xfId="0" applyNumberFormat="1" applyFont="1" applyFill="1" applyBorder="1" applyAlignment="1">
      <alignment horizontal="center"/>
    </xf>
    <xf numFmtId="4" fontId="3" fillId="4" borderId="5" xfId="0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4" xfId="0" applyNumberFormat="1" applyFont="1" applyBorder="1"/>
    <xf numFmtId="4" fontId="3" fillId="4" borderId="8" xfId="0" applyNumberFormat="1" applyFont="1" applyFill="1" applyBorder="1" applyAlignment="1">
      <alignment horizontal="right"/>
    </xf>
    <xf numFmtId="1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4" fontId="3" fillId="0" borderId="13" xfId="0" applyNumberFormat="1" applyFont="1" applyBorder="1" applyAlignment="1">
      <alignment vertical="center"/>
    </xf>
    <xf numFmtId="4" fontId="2" fillId="3" borderId="8" xfId="1" applyNumberFormat="1" applyFont="1" applyFill="1" applyBorder="1" applyAlignment="1" applyProtection="1">
      <alignment vertical="center"/>
    </xf>
    <xf numFmtId="4" fontId="2" fillId="0" borderId="5" xfId="0" applyNumberFormat="1" applyFont="1" applyBorder="1" applyAlignment="1">
      <alignment vertical="center"/>
    </xf>
    <xf numFmtId="4" fontId="3" fillId="3" borderId="8" xfId="1" applyNumberFormat="1" applyFont="1" applyFill="1" applyBorder="1" applyAlignment="1" applyProtection="1">
      <alignment vertical="center"/>
    </xf>
    <xf numFmtId="4" fontId="3" fillId="0" borderId="5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0" fontId="10" fillId="0" borderId="0" xfId="0" applyFont="1"/>
    <xf numFmtId="0" fontId="10" fillId="0" borderId="0" xfId="0" applyFont="1" applyBorder="1"/>
    <xf numFmtId="0" fontId="0" fillId="0" borderId="5" xfId="0" applyBorder="1"/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center"/>
    </xf>
    <xf numFmtId="4" fontId="3" fillId="5" borderId="5" xfId="0" applyNumberFormat="1" applyFont="1" applyFill="1" applyBorder="1"/>
    <xf numFmtId="0" fontId="2" fillId="5" borderId="5" xfId="0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5" xfId="0" applyNumberFormat="1" applyFont="1" applyBorder="1"/>
    <xf numFmtId="49" fontId="3" fillId="0" borderId="5" xfId="3" applyNumberFormat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/>
    <xf numFmtId="0" fontId="2" fillId="0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/>
    <xf numFmtId="4" fontId="3" fillId="0" borderId="5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0" borderId="5" xfId="0" applyNumberFormat="1" applyFont="1" applyFill="1" applyBorder="1" applyAlignment="1">
      <alignment horizontal="right"/>
    </xf>
    <xf numFmtId="49" fontId="3" fillId="5" borderId="5" xfId="0" applyNumberFormat="1" applyFont="1" applyFill="1" applyBorder="1" applyAlignment="1">
      <alignment horizontal="center"/>
    </xf>
    <xf numFmtId="4" fontId="3" fillId="5" borderId="5" xfId="0" applyNumberFormat="1" applyFont="1" applyFill="1" applyBorder="1" applyAlignment="1">
      <alignment horizontal="right"/>
    </xf>
    <xf numFmtId="4" fontId="2" fillId="0" borderId="5" xfId="0" applyNumberFormat="1" applyFont="1" applyFill="1" applyBorder="1"/>
    <xf numFmtId="0" fontId="3" fillId="0" borderId="5" xfId="0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horizontal="center"/>
    </xf>
    <xf numFmtId="4" fontId="3" fillId="5" borderId="5" xfId="0" applyNumberFormat="1" applyFont="1" applyFill="1" applyBorder="1" applyAlignment="1">
      <alignment horizontal="right" vertical="center"/>
    </xf>
    <xf numFmtId="4" fontId="2" fillId="5" borderId="5" xfId="0" applyNumberFormat="1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center"/>
    </xf>
    <xf numFmtId="4" fontId="3" fillId="5" borderId="15" xfId="0" applyNumberFormat="1" applyFont="1" applyFill="1" applyBorder="1" applyAlignment="1">
      <alignment horizontal="right"/>
    </xf>
    <xf numFmtId="4" fontId="2" fillId="5" borderId="15" xfId="0" applyNumberFormat="1" applyFont="1" applyFill="1" applyBorder="1" applyAlignment="1">
      <alignment horizontal="right"/>
    </xf>
    <xf numFmtId="0" fontId="12" fillId="5" borderId="0" xfId="0" applyFont="1" applyFill="1" applyAlignment="1">
      <alignment horizontal="center"/>
    </xf>
    <xf numFmtId="0" fontId="2" fillId="4" borderId="5" xfId="0" applyFont="1" applyFill="1" applyBorder="1" applyAlignment="1">
      <alignment horizontal="center"/>
    </xf>
    <xf numFmtId="4" fontId="2" fillId="5" borderId="5" xfId="0" applyNumberFormat="1" applyFont="1" applyFill="1" applyBorder="1"/>
    <xf numFmtId="0" fontId="0" fillId="5" borderId="5" xfId="0" applyFill="1" applyBorder="1"/>
    <xf numFmtId="0" fontId="10" fillId="0" borderId="0" xfId="0" applyFont="1" applyFill="1"/>
    <xf numFmtId="0" fontId="3" fillId="0" borderId="5" xfId="0" applyFont="1" applyBorder="1"/>
    <xf numFmtId="0" fontId="8" fillId="0" borderId="5" xfId="0" applyFont="1" applyBorder="1"/>
    <xf numFmtId="0" fontId="13" fillId="0" borderId="5" xfId="0" applyFont="1" applyBorder="1"/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/>
    </xf>
    <xf numFmtId="0" fontId="3" fillId="4" borderId="11" xfId="0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horizontal="center" vertical="center"/>
    </xf>
    <xf numFmtId="49" fontId="3" fillId="5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0" fontId="8" fillId="0" borderId="5" xfId="0" applyNumberFormat="1" applyFont="1" applyBorder="1"/>
    <xf numFmtId="49" fontId="3" fillId="0" borderId="5" xfId="0" applyNumberFormat="1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4" fontId="2" fillId="0" borderId="5" xfId="0" applyNumberFormat="1" applyFont="1" applyFill="1" applyBorder="1" applyAlignment="1">
      <alignment vertical="center"/>
    </xf>
    <xf numFmtId="0" fontId="3" fillId="5" borderId="5" xfId="0" applyFont="1" applyFill="1" applyBorder="1"/>
    <xf numFmtId="4" fontId="2" fillId="5" borderId="5" xfId="0" applyNumberFormat="1" applyFont="1" applyFill="1" applyBorder="1" applyAlignment="1">
      <alignment horizontal="right"/>
    </xf>
    <xf numFmtId="14" fontId="3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1" fillId="0" borderId="5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5" borderId="5" xfId="3" applyNumberFormat="1" applyFont="1" applyFill="1" applyBorder="1" applyAlignment="1">
      <alignment horizontal="left" vertical="center" wrapText="1"/>
    </xf>
    <xf numFmtId="4" fontId="3" fillId="5" borderId="5" xfId="0" applyNumberFormat="1" applyFont="1" applyFill="1" applyBorder="1" applyAlignment="1">
      <alignment vertical="center"/>
    </xf>
    <xf numFmtId="4" fontId="2" fillId="5" borderId="5" xfId="0" applyNumberFormat="1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4" fontId="3" fillId="5" borderId="15" xfId="0" applyNumberFormat="1" applyFont="1" applyFill="1" applyBorder="1" applyAlignment="1">
      <alignment vertical="center"/>
    </xf>
    <xf numFmtId="4" fontId="2" fillId="5" borderId="15" xfId="0" applyNumberFormat="1" applyFont="1" applyFill="1" applyBorder="1" applyAlignment="1">
      <alignment vertical="center"/>
    </xf>
    <xf numFmtId="0" fontId="14" fillId="5" borderId="0" xfId="0" applyFont="1" applyFill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5" borderId="11" xfId="0" applyNumberFormat="1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left" vertical="center"/>
    </xf>
    <xf numFmtId="49" fontId="3" fillId="5" borderId="5" xfId="0" applyNumberFormat="1" applyFont="1" applyFill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 wrapText="1"/>
    </xf>
    <xf numFmtId="49" fontId="3" fillId="0" borderId="1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3" fontId="10" fillId="0" borderId="0" xfId="0" applyNumberFormat="1" applyFont="1"/>
    <xf numFmtId="4" fontId="10" fillId="0" borderId="0" xfId="0" applyNumberFormat="1" applyFont="1"/>
    <xf numFmtId="4" fontId="10" fillId="0" borderId="0" xfId="0" applyNumberFormat="1" applyFont="1" applyBorder="1" applyAlignment="1">
      <alignment horizontal="left" vertical="center"/>
    </xf>
    <xf numFmtId="4" fontId="10" fillId="0" borderId="0" xfId="0" applyNumberFormat="1" applyFont="1" applyBorder="1"/>
    <xf numFmtId="0" fontId="3" fillId="0" borderId="5" xfId="0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right"/>
    </xf>
    <xf numFmtId="4" fontId="3" fillId="0" borderId="10" xfId="0" applyNumberFormat="1" applyFont="1" applyBorder="1"/>
    <xf numFmtId="4" fontId="3" fillId="4" borderId="11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5" borderId="5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center" vertical="center"/>
    </xf>
    <xf numFmtId="49" fontId="8" fillId="5" borderId="5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4" fontId="10" fillId="0" borderId="0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14" fillId="5" borderId="5" xfId="0" applyNumberFormat="1" applyFont="1" applyFill="1" applyBorder="1" applyAlignment="1">
      <alignment horizontal="right" vertical="center"/>
    </xf>
    <xf numFmtId="0" fontId="8" fillId="5" borderId="5" xfId="0" applyFont="1" applyFill="1" applyBorder="1" applyAlignment="1">
      <alignment horizontal="center"/>
    </xf>
    <xf numFmtId="49" fontId="3" fillId="5" borderId="8" xfId="3" applyNumberFormat="1" applyFont="1" applyFill="1" applyBorder="1" applyAlignment="1">
      <alignment horizontal="left" vertical="center" wrapText="1"/>
    </xf>
    <xf numFmtId="2" fontId="3" fillId="5" borderId="5" xfId="0" applyNumberFormat="1" applyFont="1" applyFill="1" applyBorder="1" applyAlignment="1">
      <alignment horizontal="right" vertical="center"/>
    </xf>
    <xf numFmtId="2" fontId="2" fillId="5" borderId="5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49" fontId="2" fillId="4" borderId="12" xfId="0" applyNumberFormat="1" applyFont="1" applyFill="1" applyBorder="1" applyAlignment="1">
      <alignment horizontal="center"/>
    </xf>
    <xf numFmtId="49" fontId="2" fillId="4" borderId="4" xfId="0" applyNumberFormat="1" applyFont="1" applyFill="1" applyBorder="1" applyAlignment="1">
      <alignment horizontal="center"/>
    </xf>
    <xf numFmtId="49" fontId="2" fillId="4" borderId="8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4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</cellXfs>
  <cellStyles count="4">
    <cellStyle name="Hypertextový odkaz" xfId="1" builtinId="8"/>
    <cellStyle name="Normální" xfId="0" builtinId="0"/>
    <cellStyle name="Normální 10" xfId="2"/>
    <cellStyle name="normální 2" xfId="3"/>
  </cellStyles>
  <dxfs count="174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topLeftCell="A67" zoomScale="110" zoomScaleNormal="110" workbookViewId="0">
      <selection activeCell="A65" sqref="A1:XFD1048576"/>
    </sheetView>
  </sheetViews>
  <sheetFormatPr defaultRowHeight="15" x14ac:dyDescent="0.25"/>
  <cols>
    <col min="1" max="1" width="4" style="50" customWidth="1"/>
    <col min="2" max="2" width="72.5703125" style="50" customWidth="1"/>
    <col min="3" max="3" width="4.140625" style="50" customWidth="1"/>
    <col min="4" max="4" width="10.42578125" style="50" customWidth="1"/>
    <col min="5" max="5" width="6" style="50" customWidth="1"/>
    <col min="6" max="7" width="7.28515625" style="50" customWidth="1"/>
    <col min="8" max="8" width="10.7109375" style="50" customWidth="1"/>
    <col min="9" max="9" width="9.7109375" style="50" customWidth="1"/>
    <col min="10" max="10" width="10.85546875" style="50" customWidth="1"/>
    <col min="11" max="11" width="9.28515625" style="71" customWidth="1"/>
    <col min="12" max="12" width="9.140625" style="71"/>
    <col min="13" max="13" width="44.7109375" style="71" customWidth="1"/>
    <col min="14" max="14" width="9.7109375" style="71" bestFit="1" customWidth="1"/>
    <col min="15" max="16" width="9.140625" style="71"/>
    <col min="17" max="16384" width="9.140625" style="50"/>
  </cols>
  <sheetData>
    <row r="1" spans="1:11" ht="12.95" customHeight="1" x14ac:dyDescent="0.25">
      <c r="A1" s="1" t="s">
        <v>40</v>
      </c>
      <c r="B1" s="43"/>
      <c r="C1" s="2"/>
      <c r="D1" s="2"/>
      <c r="E1" s="3"/>
      <c r="F1" s="3"/>
      <c r="G1" s="3"/>
      <c r="H1" s="206" t="s">
        <v>38</v>
      </c>
      <c r="I1" s="206"/>
      <c r="J1" s="206"/>
    </row>
    <row r="2" spans="1:11" ht="12.95" customHeight="1" x14ac:dyDescent="0.25">
      <c r="A2" s="4" t="s">
        <v>0</v>
      </c>
      <c r="B2" s="207" t="s">
        <v>1</v>
      </c>
      <c r="C2" s="4"/>
      <c r="D2" s="4" t="s">
        <v>2</v>
      </c>
      <c r="E2" s="207" t="s">
        <v>3</v>
      </c>
      <c r="F2" s="207" t="s">
        <v>4</v>
      </c>
      <c r="G2" s="207" t="s">
        <v>5</v>
      </c>
      <c r="H2" s="4" t="s">
        <v>6</v>
      </c>
      <c r="I2" s="4" t="s">
        <v>7</v>
      </c>
      <c r="J2" s="4" t="s">
        <v>8</v>
      </c>
    </row>
    <row r="3" spans="1:11" ht="12.95" customHeight="1" x14ac:dyDescent="0.25">
      <c r="A3" s="5" t="s">
        <v>9</v>
      </c>
      <c r="B3" s="208"/>
      <c r="C3" s="5"/>
      <c r="D3" s="5" t="s">
        <v>10</v>
      </c>
      <c r="E3" s="208"/>
      <c r="F3" s="208"/>
      <c r="G3" s="208"/>
      <c r="H3" s="5" t="s">
        <v>11</v>
      </c>
      <c r="I3" s="5" t="s">
        <v>41</v>
      </c>
      <c r="J3" s="5" t="s">
        <v>11</v>
      </c>
    </row>
    <row r="4" spans="1:11" ht="12.95" customHeight="1" x14ac:dyDescent="0.25">
      <c r="A4" s="6" t="s">
        <v>12</v>
      </c>
      <c r="B4" s="7"/>
      <c r="C4" s="51"/>
      <c r="D4" s="51"/>
      <c r="E4" s="73"/>
      <c r="F4" s="73"/>
      <c r="G4" s="73"/>
      <c r="H4" s="73"/>
      <c r="I4" s="73"/>
      <c r="J4" s="73"/>
    </row>
    <row r="5" spans="1:11" ht="12.95" customHeight="1" x14ac:dyDescent="0.25">
      <c r="A5" s="209" t="s">
        <v>13</v>
      </c>
      <c r="B5" s="90" t="s">
        <v>141</v>
      </c>
      <c r="C5" s="87"/>
      <c r="D5" s="51">
        <v>15501</v>
      </c>
      <c r="E5" s="51"/>
      <c r="F5" s="51">
        <v>4216</v>
      </c>
      <c r="G5" s="51">
        <v>2185</v>
      </c>
      <c r="H5" s="86">
        <v>2400</v>
      </c>
      <c r="I5" s="96">
        <v>-2400</v>
      </c>
      <c r="J5" s="85">
        <f>H5+I5</f>
        <v>0</v>
      </c>
    </row>
    <row r="6" spans="1:11" ht="12.95" customHeight="1" x14ac:dyDescent="0.25">
      <c r="A6" s="209"/>
      <c r="B6" s="137" t="s">
        <v>142</v>
      </c>
      <c r="C6" s="101" t="s">
        <v>39</v>
      </c>
      <c r="D6" s="76">
        <v>148515501</v>
      </c>
      <c r="E6" s="76"/>
      <c r="F6" s="76">
        <v>4216</v>
      </c>
      <c r="G6" s="94" t="s">
        <v>43</v>
      </c>
      <c r="H6" s="77">
        <v>0</v>
      </c>
      <c r="I6" s="106">
        <v>1727.88</v>
      </c>
      <c r="J6" s="95">
        <f t="shared" ref="J6:J13" si="0">H6+I6</f>
        <v>1727.88</v>
      </c>
      <c r="K6" s="202">
        <f>I6+I7</f>
        <v>2174.58</v>
      </c>
    </row>
    <row r="7" spans="1:11" ht="12.95" customHeight="1" x14ac:dyDescent="0.25">
      <c r="A7" s="209"/>
      <c r="B7" s="137" t="s">
        <v>143</v>
      </c>
      <c r="C7" s="101" t="s">
        <v>39</v>
      </c>
      <c r="D7" s="76">
        <v>148515016</v>
      </c>
      <c r="E7" s="76"/>
      <c r="F7" s="76">
        <v>4116</v>
      </c>
      <c r="G7" s="76">
        <v>2185</v>
      </c>
      <c r="H7" s="77">
        <v>0</v>
      </c>
      <c r="I7" s="106">
        <v>446.7</v>
      </c>
      <c r="J7" s="95">
        <f t="shared" si="0"/>
        <v>446.7</v>
      </c>
      <c r="K7" s="202"/>
    </row>
    <row r="8" spans="1:11" ht="12.95" customHeight="1" x14ac:dyDescent="0.25">
      <c r="A8" s="209"/>
      <c r="B8" s="109" t="s">
        <v>144</v>
      </c>
      <c r="C8" s="111"/>
      <c r="D8" s="111"/>
      <c r="E8" s="124">
        <v>3725</v>
      </c>
      <c r="F8" s="124">
        <v>6121</v>
      </c>
      <c r="G8" s="124">
        <v>2185</v>
      </c>
      <c r="H8" s="119">
        <v>1879</v>
      </c>
      <c r="I8" s="129">
        <v>-1782.2</v>
      </c>
      <c r="J8" s="47">
        <f t="shared" si="0"/>
        <v>96.799999999999955</v>
      </c>
      <c r="K8" s="108"/>
    </row>
    <row r="9" spans="1:11" ht="12.95" customHeight="1" x14ac:dyDescent="0.25">
      <c r="A9" s="209"/>
      <c r="B9" s="109" t="s">
        <v>144</v>
      </c>
      <c r="C9" s="48"/>
      <c r="D9" s="74"/>
      <c r="E9" s="125">
        <v>3725</v>
      </c>
      <c r="F9" s="125">
        <v>6122</v>
      </c>
      <c r="G9" s="74" t="s">
        <v>43</v>
      </c>
      <c r="H9" s="119">
        <v>1000</v>
      </c>
      <c r="I9" s="129">
        <v>-376.48</v>
      </c>
      <c r="J9" s="47">
        <f t="shared" si="0"/>
        <v>623.52</v>
      </c>
    </row>
    <row r="10" spans="1:11" ht="12.95" customHeight="1" x14ac:dyDescent="0.25">
      <c r="A10" s="209"/>
      <c r="B10" s="140" t="s">
        <v>145</v>
      </c>
      <c r="C10" s="78" t="s">
        <v>39</v>
      </c>
      <c r="D10" s="123" t="s">
        <v>116</v>
      </c>
      <c r="E10" s="122">
        <v>3725</v>
      </c>
      <c r="F10" s="122">
        <v>6122</v>
      </c>
      <c r="G10" s="123" t="s">
        <v>43</v>
      </c>
      <c r="H10" s="141">
        <v>0</v>
      </c>
      <c r="I10" s="142">
        <v>1727.88</v>
      </c>
      <c r="J10" s="99">
        <f t="shared" si="0"/>
        <v>1727.88</v>
      </c>
    </row>
    <row r="11" spans="1:11" ht="12.95" customHeight="1" x14ac:dyDescent="0.25">
      <c r="A11" s="209"/>
      <c r="B11" s="140" t="s">
        <v>146</v>
      </c>
      <c r="C11" s="78" t="s">
        <v>39</v>
      </c>
      <c r="D11" s="123" t="s">
        <v>117</v>
      </c>
      <c r="E11" s="76">
        <v>3725</v>
      </c>
      <c r="F11" s="122">
        <v>5166</v>
      </c>
      <c r="G11" s="123" t="s">
        <v>43</v>
      </c>
      <c r="H11" s="77">
        <v>0</v>
      </c>
      <c r="I11" s="106">
        <v>72.599999999999994</v>
      </c>
      <c r="J11" s="99">
        <f t="shared" si="0"/>
        <v>72.599999999999994</v>
      </c>
    </row>
    <row r="12" spans="1:11" ht="12.95" customHeight="1" x14ac:dyDescent="0.25">
      <c r="A12" s="209"/>
      <c r="B12" s="140" t="s">
        <v>146</v>
      </c>
      <c r="C12" s="146" t="s">
        <v>39</v>
      </c>
      <c r="D12" s="123" t="s">
        <v>117</v>
      </c>
      <c r="E12" s="143">
        <v>3725</v>
      </c>
      <c r="F12" s="122">
        <v>5137</v>
      </c>
      <c r="G12" s="123">
        <v>2185</v>
      </c>
      <c r="H12" s="144">
        <v>0</v>
      </c>
      <c r="I12" s="145">
        <v>347.5</v>
      </c>
      <c r="J12" s="99">
        <f t="shared" si="0"/>
        <v>347.5</v>
      </c>
    </row>
    <row r="13" spans="1:11" ht="12.95" customHeight="1" x14ac:dyDescent="0.25">
      <c r="A13" s="209"/>
      <c r="B13" s="140" t="s">
        <v>147</v>
      </c>
      <c r="C13" s="78" t="s">
        <v>39</v>
      </c>
      <c r="D13" s="123"/>
      <c r="E13" s="76">
        <v>3725</v>
      </c>
      <c r="F13" s="122">
        <v>5137</v>
      </c>
      <c r="G13" s="123" t="s">
        <v>43</v>
      </c>
      <c r="H13" s="77">
        <v>0</v>
      </c>
      <c r="I13" s="106">
        <v>10.7</v>
      </c>
      <c r="J13" s="99">
        <f t="shared" si="0"/>
        <v>10.7</v>
      </c>
    </row>
    <row r="14" spans="1:11" ht="12.95" customHeight="1" x14ac:dyDescent="0.25">
      <c r="A14" s="203" t="s">
        <v>14</v>
      </c>
      <c r="B14" s="82" t="s">
        <v>148</v>
      </c>
      <c r="C14" s="48"/>
      <c r="D14" s="74" t="s">
        <v>52</v>
      </c>
      <c r="E14" s="51"/>
      <c r="F14" s="125">
        <v>4122</v>
      </c>
      <c r="G14" s="84" t="s">
        <v>53</v>
      </c>
      <c r="H14" s="85">
        <v>543.44000000000005</v>
      </c>
      <c r="I14" s="93">
        <v>56.4</v>
      </c>
      <c r="J14" s="86">
        <f t="shared" ref="J14:J29" si="1">H14+I14</f>
        <v>599.84</v>
      </c>
    </row>
    <row r="15" spans="1:11" ht="12.95" customHeight="1" x14ac:dyDescent="0.25">
      <c r="A15" s="204"/>
      <c r="B15" s="82" t="s">
        <v>149</v>
      </c>
      <c r="C15" s="48"/>
      <c r="D15" s="74" t="s">
        <v>52</v>
      </c>
      <c r="E15" s="51">
        <v>4356</v>
      </c>
      <c r="F15" s="125">
        <v>5336</v>
      </c>
      <c r="G15" s="84" t="s">
        <v>53</v>
      </c>
      <c r="H15" s="85">
        <v>543.44000000000005</v>
      </c>
      <c r="I15" s="93">
        <v>56.4</v>
      </c>
      <c r="J15" s="86">
        <f t="shared" si="1"/>
        <v>599.84</v>
      </c>
    </row>
    <row r="16" spans="1:11" ht="12.95" customHeight="1" x14ac:dyDescent="0.25">
      <c r="A16" s="204"/>
      <c r="B16" s="82" t="s">
        <v>150</v>
      </c>
      <c r="C16" s="48"/>
      <c r="D16" s="74" t="s">
        <v>52</v>
      </c>
      <c r="E16" s="51"/>
      <c r="F16" s="125">
        <v>4122</v>
      </c>
      <c r="G16" s="84" t="s">
        <v>54</v>
      </c>
      <c r="H16" s="85">
        <v>4929.3500000000004</v>
      </c>
      <c r="I16" s="93">
        <v>349.2</v>
      </c>
      <c r="J16" s="86">
        <f t="shared" si="1"/>
        <v>5278.55</v>
      </c>
    </row>
    <row r="17" spans="1:15" ht="12.95" customHeight="1" x14ac:dyDescent="0.25">
      <c r="A17" s="204"/>
      <c r="B17" s="82" t="s">
        <v>151</v>
      </c>
      <c r="C17" s="48"/>
      <c r="D17" s="74" t="s">
        <v>52</v>
      </c>
      <c r="E17" s="51">
        <v>4350</v>
      </c>
      <c r="F17" s="125">
        <v>5336</v>
      </c>
      <c r="G17" s="84" t="s">
        <v>54</v>
      </c>
      <c r="H17" s="85">
        <v>4929.3500000000004</v>
      </c>
      <c r="I17" s="93">
        <v>349.2</v>
      </c>
      <c r="J17" s="86">
        <f t="shared" si="1"/>
        <v>5278.55</v>
      </c>
    </row>
    <row r="18" spans="1:15" ht="12.95" customHeight="1" x14ac:dyDescent="0.25">
      <c r="A18" s="204"/>
      <c r="B18" s="82" t="s">
        <v>152</v>
      </c>
      <c r="C18" s="48"/>
      <c r="D18" s="74" t="s">
        <v>52</v>
      </c>
      <c r="E18" s="51"/>
      <c r="F18" s="83">
        <v>4122</v>
      </c>
      <c r="G18" s="84" t="s">
        <v>55</v>
      </c>
      <c r="H18" s="85">
        <v>1718.14</v>
      </c>
      <c r="I18" s="93">
        <v>286.68</v>
      </c>
      <c r="J18" s="86">
        <f t="shared" si="1"/>
        <v>2004.8200000000002</v>
      </c>
    </row>
    <row r="19" spans="1:15" ht="12.95" customHeight="1" x14ac:dyDescent="0.25">
      <c r="A19" s="204"/>
      <c r="B19" s="82" t="s">
        <v>153</v>
      </c>
      <c r="C19" s="48"/>
      <c r="D19" s="74" t="s">
        <v>52</v>
      </c>
      <c r="E19" s="51">
        <v>4351</v>
      </c>
      <c r="F19" s="83">
        <v>5336</v>
      </c>
      <c r="G19" s="84" t="s">
        <v>55</v>
      </c>
      <c r="H19" s="85">
        <v>1718.14</v>
      </c>
      <c r="I19" s="93">
        <v>286.68</v>
      </c>
      <c r="J19" s="86">
        <f t="shared" si="1"/>
        <v>2004.8200000000002</v>
      </c>
    </row>
    <row r="20" spans="1:15" ht="12.95" customHeight="1" x14ac:dyDescent="0.25">
      <c r="A20" s="204"/>
      <c r="B20" s="82" t="s">
        <v>154</v>
      </c>
      <c r="C20" s="48"/>
      <c r="D20" s="74" t="s">
        <v>52</v>
      </c>
      <c r="E20" s="51"/>
      <c r="F20" s="83">
        <v>4122</v>
      </c>
      <c r="G20" s="84" t="s">
        <v>56</v>
      </c>
      <c r="H20" s="85">
        <v>8329.69</v>
      </c>
      <c r="I20" s="93">
        <v>581.4</v>
      </c>
      <c r="J20" s="86">
        <f t="shared" si="1"/>
        <v>8911.09</v>
      </c>
    </row>
    <row r="21" spans="1:15" ht="12.95" customHeight="1" x14ac:dyDescent="0.25">
      <c r="A21" s="204"/>
      <c r="B21" s="82" t="s">
        <v>155</v>
      </c>
      <c r="C21" s="48"/>
      <c r="D21" s="74" t="s">
        <v>52</v>
      </c>
      <c r="E21" s="161">
        <v>4350</v>
      </c>
      <c r="F21" s="163">
        <v>5336</v>
      </c>
      <c r="G21" s="74" t="s">
        <v>56</v>
      </c>
      <c r="H21" s="47">
        <v>8329.69</v>
      </c>
      <c r="I21" s="49">
        <v>581.4</v>
      </c>
      <c r="J21" s="119">
        <f t="shared" si="1"/>
        <v>8911.09</v>
      </c>
    </row>
    <row r="22" spans="1:15" ht="12.95" customHeight="1" x14ac:dyDescent="0.25">
      <c r="A22" s="204"/>
      <c r="B22" s="82" t="s">
        <v>156</v>
      </c>
      <c r="C22" s="48"/>
      <c r="D22" s="74" t="s">
        <v>52</v>
      </c>
      <c r="E22" s="161"/>
      <c r="F22" s="163">
        <v>4122</v>
      </c>
      <c r="G22" s="74" t="s">
        <v>57</v>
      </c>
      <c r="H22" s="47">
        <v>1090.46</v>
      </c>
      <c r="I22" s="49">
        <v>30.6</v>
      </c>
      <c r="J22" s="119">
        <f t="shared" si="1"/>
        <v>1121.06</v>
      </c>
    </row>
    <row r="23" spans="1:15" ht="12.95" customHeight="1" x14ac:dyDescent="0.25">
      <c r="A23" s="204"/>
      <c r="B23" s="82" t="s">
        <v>157</v>
      </c>
      <c r="C23" s="48"/>
      <c r="D23" s="74" t="s">
        <v>52</v>
      </c>
      <c r="E23" s="161">
        <v>4359</v>
      </c>
      <c r="F23" s="163">
        <v>5336</v>
      </c>
      <c r="G23" s="74" t="s">
        <v>57</v>
      </c>
      <c r="H23" s="47">
        <v>1090.46</v>
      </c>
      <c r="I23" s="49">
        <v>30.6</v>
      </c>
      <c r="J23" s="119">
        <f t="shared" si="1"/>
        <v>1121.06</v>
      </c>
    </row>
    <row r="24" spans="1:15" ht="12.95" customHeight="1" x14ac:dyDescent="0.25">
      <c r="A24" s="204"/>
      <c r="B24" s="82" t="s">
        <v>158</v>
      </c>
      <c r="C24" s="48"/>
      <c r="D24" s="74" t="s">
        <v>52</v>
      </c>
      <c r="E24" s="161"/>
      <c r="F24" s="163">
        <v>4122</v>
      </c>
      <c r="G24" s="74" t="s">
        <v>58</v>
      </c>
      <c r="H24" s="47">
        <v>5651.47</v>
      </c>
      <c r="I24" s="49">
        <v>207.6</v>
      </c>
      <c r="J24" s="119">
        <f t="shared" si="1"/>
        <v>5859.0700000000006</v>
      </c>
    </row>
    <row r="25" spans="1:15" ht="12.95" customHeight="1" x14ac:dyDescent="0.25">
      <c r="A25" s="204"/>
      <c r="B25" s="82" t="s">
        <v>159</v>
      </c>
      <c r="C25" s="48"/>
      <c r="D25" s="74" t="s">
        <v>52</v>
      </c>
      <c r="E25" s="161">
        <v>4357</v>
      </c>
      <c r="F25" s="163">
        <v>5336</v>
      </c>
      <c r="G25" s="74" t="s">
        <v>58</v>
      </c>
      <c r="H25" s="47">
        <v>5651.47</v>
      </c>
      <c r="I25" s="49">
        <v>207.6</v>
      </c>
      <c r="J25" s="119">
        <f t="shared" si="1"/>
        <v>5859.0700000000006</v>
      </c>
    </row>
    <row r="26" spans="1:15" ht="12.95" customHeight="1" x14ac:dyDescent="0.25">
      <c r="A26" s="204"/>
      <c r="B26" s="82" t="s">
        <v>160</v>
      </c>
      <c r="C26" s="48"/>
      <c r="D26" s="74" t="s">
        <v>52</v>
      </c>
      <c r="E26" s="161"/>
      <c r="F26" s="163">
        <v>4122</v>
      </c>
      <c r="G26" s="74" t="s">
        <v>59</v>
      </c>
      <c r="H26" s="47">
        <v>2180.92</v>
      </c>
      <c r="I26" s="49">
        <v>61.2</v>
      </c>
      <c r="J26" s="119">
        <f t="shared" si="1"/>
        <v>2242.12</v>
      </c>
    </row>
    <row r="27" spans="1:15" ht="12.95" customHeight="1" x14ac:dyDescent="0.25">
      <c r="A27" s="205"/>
      <c r="B27" s="82" t="s">
        <v>161</v>
      </c>
      <c r="C27" s="48"/>
      <c r="D27" s="74" t="s">
        <v>52</v>
      </c>
      <c r="E27" s="161">
        <v>4359</v>
      </c>
      <c r="F27" s="163">
        <v>5336</v>
      </c>
      <c r="G27" s="74" t="s">
        <v>59</v>
      </c>
      <c r="H27" s="47">
        <v>2180.92</v>
      </c>
      <c r="I27" s="49">
        <v>61.2</v>
      </c>
      <c r="J27" s="119">
        <f t="shared" si="1"/>
        <v>2242.12</v>
      </c>
    </row>
    <row r="28" spans="1:15" ht="12.95" customHeight="1" x14ac:dyDescent="0.25">
      <c r="A28" s="124" t="s">
        <v>15</v>
      </c>
      <c r="B28" s="136" t="s">
        <v>118</v>
      </c>
      <c r="C28" s="87"/>
      <c r="D28" s="161"/>
      <c r="E28" s="161"/>
      <c r="F28" s="161">
        <v>1333</v>
      </c>
      <c r="G28" s="164"/>
      <c r="H28" s="119">
        <v>5846.72</v>
      </c>
      <c r="I28" s="129">
        <v>-774.58</v>
      </c>
      <c r="J28" s="47">
        <f>H28+I28</f>
        <v>5072.1400000000003</v>
      </c>
      <c r="K28" s="71" t="s">
        <v>163</v>
      </c>
      <c r="L28" s="171">
        <v>4000</v>
      </c>
      <c r="M28" s="71" t="s">
        <v>162</v>
      </c>
    </row>
    <row r="29" spans="1:15" ht="12.95" customHeight="1" x14ac:dyDescent="0.25">
      <c r="A29" s="124" t="s">
        <v>35</v>
      </c>
      <c r="B29" s="82" t="s">
        <v>109</v>
      </c>
      <c r="C29" s="48"/>
      <c r="D29" s="74"/>
      <c r="E29" s="51">
        <v>6310</v>
      </c>
      <c r="F29" s="83">
        <v>2142</v>
      </c>
      <c r="G29" s="84"/>
      <c r="H29" s="85">
        <v>2000</v>
      </c>
      <c r="I29" s="93">
        <v>4000</v>
      </c>
      <c r="J29" s="86">
        <f t="shared" si="1"/>
        <v>6000</v>
      </c>
      <c r="L29" s="171">
        <v>3000</v>
      </c>
      <c r="M29" s="71" t="s">
        <v>120</v>
      </c>
    </row>
    <row r="30" spans="1:15" ht="12.95" customHeight="1" x14ac:dyDescent="0.25">
      <c r="A30" s="9"/>
      <c r="B30" s="10"/>
      <c r="C30" s="11"/>
      <c r="D30" s="11"/>
      <c r="E30" s="226" t="s">
        <v>16</v>
      </c>
      <c r="F30" s="227"/>
      <c r="G30" s="228"/>
      <c r="H30" s="8">
        <f>H5+H6+H7+H14+H16+H18+H20+H22+H24+H26+H28+H29</f>
        <v>34690.19</v>
      </c>
      <c r="I30" s="8">
        <f>I5+I6+I7+I14+I16+I18+I20+I22+I24+I26+I28+I29</f>
        <v>4573.08</v>
      </c>
      <c r="J30" s="8">
        <f>J5+J6+J7+J14+J16+J18+J20+J22+J24+J26+J28+J29</f>
        <v>39263.270000000004</v>
      </c>
      <c r="L30" s="171">
        <v>1000</v>
      </c>
      <c r="M30" s="71" t="s">
        <v>164</v>
      </c>
      <c r="N30" s="172">
        <v>225.42</v>
      </c>
      <c r="O30" s="71" t="s">
        <v>119</v>
      </c>
    </row>
    <row r="31" spans="1:15" ht="12.95" customHeight="1" x14ac:dyDescent="0.25">
      <c r="A31" s="9"/>
      <c r="B31" s="12" t="s">
        <v>37</v>
      </c>
      <c r="C31" s="11"/>
      <c r="D31" s="11"/>
      <c r="E31" s="229" t="s">
        <v>17</v>
      </c>
      <c r="F31" s="229"/>
      <c r="G31" s="229"/>
      <c r="H31" s="8">
        <f>H11+H12+H13+H15+H17+H19+H21+H23+H25+H27</f>
        <v>24443.47</v>
      </c>
      <c r="I31" s="8">
        <f>I11+I12+I13+I15+I17+I19+I21+I23+I25+I27</f>
        <v>2003.8799999999999</v>
      </c>
      <c r="J31" s="8">
        <f>J11+J12+J13+J15+J17+J19+J21+J23+J25+J27</f>
        <v>26447.35</v>
      </c>
      <c r="K31" s="72"/>
      <c r="M31" s="71" t="s">
        <v>165</v>
      </c>
      <c r="N31" s="174">
        <v>774.58</v>
      </c>
    </row>
    <row r="32" spans="1:15" ht="12.95" customHeight="1" x14ac:dyDescent="0.25">
      <c r="A32" s="9"/>
      <c r="B32" s="13"/>
      <c r="C32" s="11"/>
      <c r="D32" s="11"/>
      <c r="E32" s="230" t="s">
        <v>18</v>
      </c>
      <c r="F32" s="230"/>
      <c r="G32" s="230"/>
      <c r="H32" s="8">
        <f>H8+H9+H10</f>
        <v>2879</v>
      </c>
      <c r="I32" s="8">
        <f>I8+I9+I10</f>
        <v>-430.80000000000018</v>
      </c>
      <c r="J32" s="8">
        <f>J8+J9+J10</f>
        <v>2448.1999999999998</v>
      </c>
      <c r="N32" s="172">
        <f>SUM(N30:N31)</f>
        <v>1000</v>
      </c>
    </row>
    <row r="33" spans="1:11" ht="12.95" customHeight="1" x14ac:dyDescent="0.25">
      <c r="A33" s="15"/>
      <c r="B33" s="16"/>
      <c r="C33" s="17"/>
      <c r="D33" s="17"/>
      <c r="E33" s="230" t="s">
        <v>19</v>
      </c>
      <c r="F33" s="230"/>
      <c r="G33" s="230"/>
      <c r="H33" s="18">
        <f>H30-H31-H32</f>
        <v>7367.7200000000012</v>
      </c>
      <c r="I33" s="18">
        <f t="shared" ref="I33:J33" si="2">I30-I31-I32</f>
        <v>3000</v>
      </c>
      <c r="J33" s="18">
        <f t="shared" si="2"/>
        <v>10367.720000000005</v>
      </c>
    </row>
    <row r="34" spans="1:11" ht="12.95" customHeight="1" x14ac:dyDescent="0.25">
      <c r="A34" s="19" t="s">
        <v>20</v>
      </c>
      <c r="B34" s="20"/>
      <c r="C34" s="21"/>
      <c r="D34" s="21"/>
      <c r="E34" s="60"/>
      <c r="F34" s="33"/>
      <c r="G34" s="33"/>
      <c r="H34" s="61"/>
      <c r="I34" s="61"/>
      <c r="J34" s="62"/>
    </row>
    <row r="35" spans="1:11" ht="12.95" customHeight="1" x14ac:dyDescent="0.25">
      <c r="A35" s="220" t="s">
        <v>13</v>
      </c>
      <c r="B35" s="109" t="s">
        <v>45</v>
      </c>
      <c r="C35" s="89"/>
      <c r="D35" s="89"/>
      <c r="E35" s="139">
        <v>3419</v>
      </c>
      <c r="F35" s="139">
        <v>5021</v>
      </c>
      <c r="G35" s="147" t="s">
        <v>44</v>
      </c>
      <c r="H35" s="91">
        <v>77</v>
      </c>
      <c r="I35" s="92">
        <v>-55</v>
      </c>
      <c r="J35" s="81">
        <f t="shared" ref="J35:J56" si="3">H35+I35</f>
        <v>22</v>
      </c>
    </row>
    <row r="36" spans="1:11" ht="12.95" customHeight="1" x14ac:dyDescent="0.25">
      <c r="A36" s="221"/>
      <c r="B36" s="110" t="s">
        <v>46</v>
      </c>
      <c r="C36" s="87"/>
      <c r="D36" s="87"/>
      <c r="E36" s="139">
        <v>3419</v>
      </c>
      <c r="F36" s="139">
        <v>5139</v>
      </c>
      <c r="G36" s="147" t="s">
        <v>44</v>
      </c>
      <c r="H36" s="91">
        <v>20</v>
      </c>
      <c r="I36" s="92">
        <v>55</v>
      </c>
      <c r="J36" s="81">
        <f t="shared" si="3"/>
        <v>75</v>
      </c>
    </row>
    <row r="37" spans="1:11" ht="12.95" customHeight="1" x14ac:dyDescent="0.25">
      <c r="A37" s="221"/>
      <c r="B37" s="110" t="s">
        <v>48</v>
      </c>
      <c r="C37" s="87"/>
      <c r="D37" s="87"/>
      <c r="E37" s="139">
        <v>3419</v>
      </c>
      <c r="F37" s="139">
        <v>5169</v>
      </c>
      <c r="G37" s="147" t="s">
        <v>44</v>
      </c>
      <c r="H37" s="91">
        <v>15</v>
      </c>
      <c r="I37" s="92">
        <v>-5</v>
      </c>
      <c r="J37" s="81">
        <f t="shared" si="3"/>
        <v>10</v>
      </c>
    </row>
    <row r="38" spans="1:11" ht="12.95" customHeight="1" x14ac:dyDescent="0.25">
      <c r="A38" s="221"/>
      <c r="B38" s="110" t="s">
        <v>47</v>
      </c>
      <c r="C38" s="87"/>
      <c r="D38" s="89"/>
      <c r="E38" s="139">
        <v>3419</v>
      </c>
      <c r="F38" s="139">
        <v>5175</v>
      </c>
      <c r="G38" s="147" t="s">
        <v>44</v>
      </c>
      <c r="H38" s="91">
        <v>5</v>
      </c>
      <c r="I38" s="92">
        <v>5</v>
      </c>
      <c r="J38" s="81">
        <f t="shared" si="3"/>
        <v>10</v>
      </c>
    </row>
    <row r="39" spans="1:11" ht="12.95" customHeight="1" x14ac:dyDescent="0.25">
      <c r="A39" s="219" t="s">
        <v>14</v>
      </c>
      <c r="B39" s="97" t="s">
        <v>49</v>
      </c>
      <c r="C39" s="48"/>
      <c r="D39" s="89"/>
      <c r="E39" s="139">
        <v>3419</v>
      </c>
      <c r="F39" s="139">
        <v>5492</v>
      </c>
      <c r="G39" s="147" t="s">
        <v>51</v>
      </c>
      <c r="H39" s="91">
        <v>100</v>
      </c>
      <c r="I39" s="92">
        <v>-43</v>
      </c>
      <c r="J39" s="81">
        <f t="shared" si="3"/>
        <v>57</v>
      </c>
    </row>
    <row r="40" spans="1:11" ht="12.95" customHeight="1" x14ac:dyDescent="0.25">
      <c r="A40" s="219"/>
      <c r="B40" s="88" t="s">
        <v>50</v>
      </c>
      <c r="C40" s="104" t="s">
        <v>39</v>
      </c>
      <c r="D40" s="107"/>
      <c r="E40" s="143">
        <v>3312</v>
      </c>
      <c r="F40" s="143">
        <v>5492</v>
      </c>
      <c r="G40" s="123" t="s">
        <v>51</v>
      </c>
      <c r="H40" s="102">
        <v>0</v>
      </c>
      <c r="I40" s="103">
        <v>43</v>
      </c>
      <c r="J40" s="77">
        <f t="shared" si="3"/>
        <v>43</v>
      </c>
    </row>
    <row r="41" spans="1:11" ht="12.95" customHeight="1" x14ac:dyDescent="0.25">
      <c r="A41" s="220" t="s">
        <v>15</v>
      </c>
      <c r="B41" s="113" t="s">
        <v>65</v>
      </c>
      <c r="C41" s="48"/>
      <c r="D41" s="112"/>
      <c r="E41" s="139">
        <v>3612</v>
      </c>
      <c r="F41" s="139">
        <v>5171</v>
      </c>
      <c r="G41" s="147" t="s">
        <v>60</v>
      </c>
      <c r="H41" s="91">
        <v>5750</v>
      </c>
      <c r="I41" s="92">
        <v>-295</v>
      </c>
      <c r="J41" s="81">
        <f t="shared" si="3"/>
        <v>5455</v>
      </c>
    </row>
    <row r="42" spans="1:11" ht="12.95" customHeight="1" x14ac:dyDescent="0.25">
      <c r="A42" s="221"/>
      <c r="B42" s="113" t="s">
        <v>124</v>
      </c>
      <c r="C42" s="48"/>
      <c r="D42" s="112"/>
      <c r="E42" s="139">
        <v>3612</v>
      </c>
      <c r="F42" s="139">
        <v>5166</v>
      </c>
      <c r="G42" s="147" t="s">
        <v>60</v>
      </c>
      <c r="H42" s="91">
        <v>25</v>
      </c>
      <c r="I42" s="92">
        <v>190</v>
      </c>
      <c r="J42" s="81">
        <f t="shared" si="3"/>
        <v>215</v>
      </c>
    </row>
    <row r="43" spans="1:11" ht="12.95" customHeight="1" x14ac:dyDescent="0.25">
      <c r="A43" s="221"/>
      <c r="B43" s="114" t="s">
        <v>167</v>
      </c>
      <c r="C43" s="48"/>
      <c r="D43" s="112"/>
      <c r="E43" s="138">
        <v>3613</v>
      </c>
      <c r="F43" s="138">
        <v>5171</v>
      </c>
      <c r="G43" s="74" t="s">
        <v>61</v>
      </c>
      <c r="H43" s="85">
        <v>1249</v>
      </c>
      <c r="I43" s="93">
        <v>100</v>
      </c>
      <c r="J43" s="86">
        <f t="shared" si="3"/>
        <v>1349</v>
      </c>
    </row>
    <row r="44" spans="1:11" ht="12.95" customHeight="1" x14ac:dyDescent="0.25">
      <c r="A44" s="222"/>
      <c r="B44" s="114" t="s">
        <v>125</v>
      </c>
      <c r="C44" s="87"/>
      <c r="D44" s="87"/>
      <c r="E44" s="138">
        <v>3639</v>
      </c>
      <c r="F44" s="138">
        <v>5171</v>
      </c>
      <c r="G44" s="74" t="s">
        <v>62</v>
      </c>
      <c r="H44" s="85">
        <v>150</v>
      </c>
      <c r="I44" s="93">
        <v>5</v>
      </c>
      <c r="J44" s="86">
        <f t="shared" si="3"/>
        <v>155</v>
      </c>
    </row>
    <row r="45" spans="1:11" ht="12.95" customHeight="1" x14ac:dyDescent="0.25">
      <c r="A45" s="220" t="s">
        <v>35</v>
      </c>
      <c r="B45" s="116" t="s">
        <v>66</v>
      </c>
      <c r="C45" s="75"/>
      <c r="D45" s="75"/>
      <c r="E45" s="138">
        <v>4379</v>
      </c>
      <c r="F45" s="138">
        <v>5157</v>
      </c>
      <c r="G45" s="74" t="s">
        <v>63</v>
      </c>
      <c r="H45" s="47">
        <v>5</v>
      </c>
      <c r="I45" s="49">
        <v>-0.6</v>
      </c>
      <c r="J45" s="86">
        <f t="shared" si="3"/>
        <v>4.4000000000000004</v>
      </c>
    </row>
    <row r="46" spans="1:11" ht="12.95" customHeight="1" x14ac:dyDescent="0.25">
      <c r="A46" s="221"/>
      <c r="B46" s="117" t="s">
        <v>67</v>
      </c>
      <c r="C46" s="48"/>
      <c r="D46" s="75"/>
      <c r="E46" s="138">
        <v>4379</v>
      </c>
      <c r="F46" s="138">
        <v>5151</v>
      </c>
      <c r="G46" s="74" t="s">
        <v>63</v>
      </c>
      <c r="H46" s="47">
        <v>5</v>
      </c>
      <c r="I46" s="49">
        <v>0.6</v>
      </c>
      <c r="J46" s="86">
        <f t="shared" si="3"/>
        <v>5.6</v>
      </c>
    </row>
    <row r="47" spans="1:11" ht="12.95" customHeight="1" x14ac:dyDescent="0.25">
      <c r="A47" s="221"/>
      <c r="B47" s="116" t="s">
        <v>68</v>
      </c>
      <c r="C47" s="48"/>
      <c r="D47" s="120"/>
      <c r="E47" s="138">
        <v>4379</v>
      </c>
      <c r="F47" s="138">
        <v>5154</v>
      </c>
      <c r="G47" s="74" t="s">
        <v>64</v>
      </c>
      <c r="H47" s="47">
        <v>8</v>
      </c>
      <c r="I47" s="49">
        <v>-0.5</v>
      </c>
      <c r="J47" s="86">
        <f t="shared" si="3"/>
        <v>7.5</v>
      </c>
    </row>
    <row r="48" spans="1:11" ht="12.95" customHeight="1" x14ac:dyDescent="0.25">
      <c r="A48" s="221"/>
      <c r="B48" s="117" t="s">
        <v>69</v>
      </c>
      <c r="C48" s="48"/>
      <c r="D48" s="120"/>
      <c r="E48" s="138">
        <v>4379</v>
      </c>
      <c r="F48" s="138">
        <v>5151</v>
      </c>
      <c r="G48" s="74" t="s">
        <v>64</v>
      </c>
      <c r="H48" s="47">
        <v>2</v>
      </c>
      <c r="I48" s="49">
        <v>0.5</v>
      </c>
      <c r="J48" s="86">
        <f t="shared" si="3"/>
        <v>2.5</v>
      </c>
      <c r="K48" s="173"/>
    </row>
    <row r="49" spans="1:10" ht="12.95" customHeight="1" x14ac:dyDescent="0.25">
      <c r="A49" s="221"/>
      <c r="B49" s="118" t="s">
        <v>126</v>
      </c>
      <c r="C49" s="48"/>
      <c r="D49" s="48"/>
      <c r="E49" s="112">
        <v>3613</v>
      </c>
      <c r="F49" s="112">
        <v>5139</v>
      </c>
      <c r="G49" s="74" t="s">
        <v>61</v>
      </c>
      <c r="H49" s="47">
        <v>5</v>
      </c>
      <c r="I49" s="49">
        <v>-1.5</v>
      </c>
      <c r="J49" s="86">
        <f t="shared" si="3"/>
        <v>3.5</v>
      </c>
    </row>
    <row r="50" spans="1:10" ht="12.95" customHeight="1" x14ac:dyDescent="0.25">
      <c r="A50" s="222"/>
      <c r="B50" s="121" t="s">
        <v>123</v>
      </c>
      <c r="C50" s="78" t="s">
        <v>39</v>
      </c>
      <c r="D50" s="78"/>
      <c r="E50" s="122">
        <v>3613</v>
      </c>
      <c r="F50" s="122">
        <v>5153</v>
      </c>
      <c r="G50" s="123" t="s">
        <v>61</v>
      </c>
      <c r="H50" s="99">
        <v>0</v>
      </c>
      <c r="I50" s="100">
        <v>1.5</v>
      </c>
      <c r="J50" s="77">
        <f t="shared" si="3"/>
        <v>1.5</v>
      </c>
    </row>
    <row r="51" spans="1:10" ht="12.95" customHeight="1" x14ac:dyDescent="0.25">
      <c r="A51" s="220" t="s">
        <v>71</v>
      </c>
      <c r="B51" s="115" t="s">
        <v>128</v>
      </c>
      <c r="C51" s="48"/>
      <c r="D51" s="48"/>
      <c r="E51" s="112">
        <v>4343</v>
      </c>
      <c r="F51" s="112">
        <v>5222</v>
      </c>
      <c r="G51" s="74" t="s">
        <v>70</v>
      </c>
      <c r="H51" s="47">
        <v>133</v>
      </c>
      <c r="I51" s="49">
        <v>-5</v>
      </c>
      <c r="J51" s="86">
        <f t="shared" si="3"/>
        <v>128</v>
      </c>
    </row>
    <row r="52" spans="1:10" ht="12.95" customHeight="1" x14ac:dyDescent="0.25">
      <c r="A52" s="222"/>
      <c r="B52" s="121" t="s">
        <v>72</v>
      </c>
      <c r="C52" s="78" t="s">
        <v>39</v>
      </c>
      <c r="D52" s="78"/>
      <c r="E52" s="122">
        <v>4379</v>
      </c>
      <c r="F52" s="122">
        <v>5222</v>
      </c>
      <c r="G52" s="123" t="s">
        <v>73</v>
      </c>
      <c r="H52" s="99">
        <v>0</v>
      </c>
      <c r="I52" s="100">
        <v>5</v>
      </c>
      <c r="J52" s="77">
        <f t="shared" si="3"/>
        <v>5</v>
      </c>
    </row>
    <row r="53" spans="1:10" ht="12.95" customHeight="1" x14ac:dyDescent="0.25">
      <c r="A53" s="220" t="s">
        <v>76</v>
      </c>
      <c r="B53" s="115" t="s">
        <v>127</v>
      </c>
      <c r="C53" s="48"/>
      <c r="D53" s="48"/>
      <c r="E53" s="112">
        <v>4399</v>
      </c>
      <c r="F53" s="112">
        <v>5222</v>
      </c>
      <c r="G53" s="74" t="s">
        <v>74</v>
      </c>
      <c r="H53" s="47">
        <v>234.4</v>
      </c>
      <c r="I53" s="49">
        <v>-70</v>
      </c>
      <c r="J53" s="86">
        <f t="shared" si="3"/>
        <v>164.4</v>
      </c>
    </row>
    <row r="54" spans="1:10" ht="12.95" customHeight="1" x14ac:dyDescent="0.25">
      <c r="A54" s="222"/>
      <c r="B54" s="166" t="s">
        <v>166</v>
      </c>
      <c r="C54" s="48"/>
      <c r="D54" s="48"/>
      <c r="E54" s="162">
        <v>4351</v>
      </c>
      <c r="F54" s="162">
        <v>5222</v>
      </c>
      <c r="G54" s="74" t="s">
        <v>75</v>
      </c>
      <c r="H54" s="47">
        <v>97.8</v>
      </c>
      <c r="I54" s="49">
        <v>70</v>
      </c>
      <c r="J54" s="119">
        <f t="shared" si="3"/>
        <v>167.8</v>
      </c>
    </row>
    <row r="55" spans="1:10" ht="12.95" customHeight="1" x14ac:dyDescent="0.25">
      <c r="A55" s="220" t="s">
        <v>78</v>
      </c>
      <c r="B55" s="115" t="s">
        <v>127</v>
      </c>
      <c r="C55" s="48"/>
      <c r="D55" s="48"/>
      <c r="E55" s="112">
        <v>4399</v>
      </c>
      <c r="F55" s="112">
        <v>5222</v>
      </c>
      <c r="G55" s="74" t="s">
        <v>74</v>
      </c>
      <c r="H55" s="47">
        <v>164.4</v>
      </c>
      <c r="I55" s="49">
        <v>-6.2</v>
      </c>
      <c r="J55" s="86">
        <f t="shared" si="3"/>
        <v>158.20000000000002</v>
      </c>
    </row>
    <row r="56" spans="1:10" ht="12.95" customHeight="1" x14ac:dyDescent="0.25">
      <c r="A56" s="222"/>
      <c r="B56" s="121" t="s">
        <v>77</v>
      </c>
      <c r="C56" s="78" t="s">
        <v>39</v>
      </c>
      <c r="D56" s="78"/>
      <c r="E56" s="122">
        <v>4357</v>
      </c>
      <c r="F56" s="122">
        <v>5223</v>
      </c>
      <c r="G56" s="123" t="s">
        <v>129</v>
      </c>
      <c r="H56" s="99">
        <v>0</v>
      </c>
      <c r="I56" s="100">
        <v>6.2</v>
      </c>
      <c r="J56" s="77">
        <f t="shared" si="3"/>
        <v>6.2</v>
      </c>
    </row>
    <row r="57" spans="1:10" ht="12.95" customHeight="1" x14ac:dyDescent="0.25">
      <c r="A57" s="219" t="s">
        <v>85</v>
      </c>
      <c r="B57" s="90" t="s">
        <v>80</v>
      </c>
      <c r="C57" s="48"/>
      <c r="D57" s="48"/>
      <c r="E57" s="51">
        <v>5311</v>
      </c>
      <c r="F57" s="51">
        <v>5167</v>
      </c>
      <c r="G57" s="84" t="s">
        <v>79</v>
      </c>
      <c r="H57" s="85">
        <v>134.5</v>
      </c>
      <c r="I57" s="93">
        <v>-30</v>
      </c>
      <c r="J57" s="86">
        <f>H57+I57</f>
        <v>104.5</v>
      </c>
    </row>
    <row r="58" spans="1:10" ht="12.95" customHeight="1" x14ac:dyDescent="0.25">
      <c r="A58" s="219"/>
      <c r="B58" s="90" t="s">
        <v>81</v>
      </c>
      <c r="C58" s="48"/>
      <c r="D58" s="48"/>
      <c r="E58" s="51">
        <v>5311</v>
      </c>
      <c r="F58" s="51">
        <v>5173</v>
      </c>
      <c r="G58" s="84" t="s">
        <v>79</v>
      </c>
      <c r="H58" s="85">
        <v>30</v>
      </c>
      <c r="I58" s="93">
        <v>30</v>
      </c>
      <c r="J58" s="86">
        <f t="shared" ref="J58:J64" si="4">H58+I58</f>
        <v>60</v>
      </c>
    </row>
    <row r="59" spans="1:10" ht="12.95" customHeight="1" x14ac:dyDescent="0.25">
      <c r="A59" s="219"/>
      <c r="B59" s="90" t="s">
        <v>86</v>
      </c>
      <c r="C59" s="48"/>
      <c r="D59" s="48"/>
      <c r="E59" s="51">
        <v>5311</v>
      </c>
      <c r="F59" s="51">
        <v>5361</v>
      </c>
      <c r="G59" s="84" t="s">
        <v>79</v>
      </c>
      <c r="H59" s="85">
        <v>15</v>
      </c>
      <c r="I59" s="93">
        <v>-15</v>
      </c>
      <c r="J59" s="86">
        <f t="shared" si="4"/>
        <v>0</v>
      </c>
    </row>
    <row r="60" spans="1:10" ht="12.95" customHeight="1" x14ac:dyDescent="0.25">
      <c r="A60" s="219"/>
      <c r="B60" s="130" t="s">
        <v>82</v>
      </c>
      <c r="C60" s="78" t="s">
        <v>39</v>
      </c>
      <c r="D60" s="78"/>
      <c r="E60" s="76">
        <v>5311</v>
      </c>
      <c r="F60" s="76">
        <v>5362</v>
      </c>
      <c r="G60" s="94" t="s">
        <v>79</v>
      </c>
      <c r="H60" s="95">
        <v>0</v>
      </c>
      <c r="I60" s="131">
        <v>15</v>
      </c>
      <c r="J60" s="77">
        <f t="shared" si="4"/>
        <v>15</v>
      </c>
    </row>
    <row r="61" spans="1:10" ht="12.95" customHeight="1" x14ac:dyDescent="0.25">
      <c r="A61" s="219"/>
      <c r="B61" s="90" t="s">
        <v>83</v>
      </c>
      <c r="C61" s="48"/>
      <c r="D61" s="48"/>
      <c r="E61" s="51">
        <v>5311</v>
      </c>
      <c r="F61" s="51">
        <v>5161</v>
      </c>
      <c r="G61" s="84" t="s">
        <v>79</v>
      </c>
      <c r="H61" s="85">
        <v>2</v>
      </c>
      <c r="I61" s="93">
        <v>-1</v>
      </c>
      <c r="J61" s="86">
        <f t="shared" si="4"/>
        <v>1</v>
      </c>
    </row>
    <row r="62" spans="1:10" ht="12.95" customHeight="1" x14ac:dyDescent="0.25">
      <c r="A62" s="219"/>
      <c r="B62" s="90" t="s">
        <v>84</v>
      </c>
      <c r="C62" s="48"/>
      <c r="D62" s="48"/>
      <c r="E62" s="51">
        <v>5311</v>
      </c>
      <c r="F62" s="51">
        <v>5179</v>
      </c>
      <c r="G62" s="84" t="s">
        <v>79</v>
      </c>
      <c r="H62" s="85">
        <v>4</v>
      </c>
      <c r="I62" s="93">
        <v>1</v>
      </c>
      <c r="J62" s="86">
        <f t="shared" si="4"/>
        <v>5</v>
      </c>
    </row>
    <row r="63" spans="1:10" ht="12.95" customHeight="1" x14ac:dyDescent="0.25">
      <c r="A63" s="219" t="s">
        <v>87</v>
      </c>
      <c r="B63" s="115" t="s">
        <v>88</v>
      </c>
      <c r="C63" s="48"/>
      <c r="D63" s="48"/>
      <c r="E63" s="112">
        <v>3632</v>
      </c>
      <c r="F63" s="112">
        <v>5171</v>
      </c>
      <c r="G63" s="74" t="s">
        <v>90</v>
      </c>
      <c r="H63" s="47">
        <v>163.1</v>
      </c>
      <c r="I63" s="49">
        <v>-8</v>
      </c>
      <c r="J63" s="119">
        <f t="shared" si="4"/>
        <v>155.1</v>
      </c>
    </row>
    <row r="64" spans="1:10" ht="12.95" customHeight="1" x14ac:dyDescent="0.25">
      <c r="A64" s="219"/>
      <c r="B64" s="115" t="s">
        <v>89</v>
      </c>
      <c r="C64" s="48"/>
      <c r="D64" s="48"/>
      <c r="E64" s="112">
        <v>3632</v>
      </c>
      <c r="F64" s="112">
        <v>5137</v>
      </c>
      <c r="G64" s="74" t="s">
        <v>90</v>
      </c>
      <c r="H64" s="47">
        <v>5</v>
      </c>
      <c r="I64" s="49">
        <v>8</v>
      </c>
      <c r="J64" s="119">
        <f t="shared" si="4"/>
        <v>13</v>
      </c>
    </row>
    <row r="65" spans="1:12" ht="12.95" customHeight="1" x14ac:dyDescent="0.25">
      <c r="A65" s="220" t="s">
        <v>115</v>
      </c>
      <c r="B65" s="127" t="s">
        <v>137</v>
      </c>
      <c r="C65" s="80"/>
      <c r="D65" s="80"/>
      <c r="E65" s="79" t="s">
        <v>91</v>
      </c>
      <c r="F65" s="80">
        <v>5171</v>
      </c>
      <c r="G65" s="79" t="s">
        <v>93</v>
      </c>
      <c r="H65" s="126">
        <v>900</v>
      </c>
      <c r="I65" s="93">
        <v>-900</v>
      </c>
      <c r="J65" s="81">
        <f>H65+I65</f>
        <v>0</v>
      </c>
    </row>
    <row r="66" spans="1:12" ht="12.95" customHeight="1" x14ac:dyDescent="0.25">
      <c r="A66" s="221"/>
      <c r="B66" s="127" t="s">
        <v>140</v>
      </c>
      <c r="C66" s="80"/>
      <c r="D66" s="80"/>
      <c r="E66" s="79" t="s">
        <v>91</v>
      </c>
      <c r="F66" s="80">
        <v>5171</v>
      </c>
      <c r="G66" s="79" t="s">
        <v>94</v>
      </c>
      <c r="H66" s="126">
        <v>500</v>
      </c>
      <c r="I66" s="93">
        <v>-500</v>
      </c>
      <c r="J66" s="81">
        <f>H66+I66</f>
        <v>0</v>
      </c>
    </row>
    <row r="67" spans="1:12" ht="12.95" customHeight="1" x14ac:dyDescent="0.25">
      <c r="A67" s="221"/>
      <c r="B67" s="127" t="s">
        <v>139</v>
      </c>
      <c r="C67" s="80"/>
      <c r="D67" s="80"/>
      <c r="E67" s="79" t="s">
        <v>97</v>
      </c>
      <c r="F67" s="80">
        <v>5171</v>
      </c>
      <c r="G67" s="79" t="s">
        <v>96</v>
      </c>
      <c r="H67" s="126">
        <v>2500</v>
      </c>
      <c r="I67" s="93">
        <v>-2300</v>
      </c>
      <c r="J67" s="81">
        <f>H67+I67</f>
        <v>200</v>
      </c>
    </row>
    <row r="68" spans="1:12" ht="12.95" customHeight="1" x14ac:dyDescent="0.25">
      <c r="A68" s="222"/>
      <c r="B68" s="127" t="s">
        <v>138</v>
      </c>
      <c r="C68" s="128"/>
      <c r="D68" s="128"/>
      <c r="E68" s="79" t="s">
        <v>105</v>
      </c>
      <c r="F68" s="80">
        <v>5171</v>
      </c>
      <c r="G68" s="79" t="s">
        <v>90</v>
      </c>
      <c r="H68" s="126">
        <v>863.12</v>
      </c>
      <c r="I68" s="93">
        <v>-320</v>
      </c>
      <c r="J68" s="81">
        <f>H68+I68</f>
        <v>543.12</v>
      </c>
    </row>
    <row r="69" spans="1:12" ht="12.95" customHeight="1" x14ac:dyDescent="0.25">
      <c r="A69" s="15"/>
      <c r="B69" s="20"/>
      <c r="C69" s="21"/>
      <c r="D69" s="21"/>
      <c r="E69" s="224" t="s">
        <v>21</v>
      </c>
      <c r="F69" s="206"/>
      <c r="G69" s="225"/>
      <c r="H69" s="26">
        <f>SUM(H35:H68)</f>
        <v>13162.32</v>
      </c>
      <c r="I69" s="26">
        <f t="shared" ref="I69:J69" si="5">SUM(I35:I68)</f>
        <v>-4020</v>
      </c>
      <c r="J69" s="26">
        <f t="shared" si="5"/>
        <v>9142.32</v>
      </c>
    </row>
    <row r="70" spans="1:12" ht="12.95" customHeight="1" x14ac:dyDescent="0.25">
      <c r="A70" s="44" t="s">
        <v>22</v>
      </c>
      <c r="B70" s="20"/>
      <c r="C70" s="21"/>
      <c r="D70" s="21"/>
      <c r="E70" s="22"/>
      <c r="F70" s="20"/>
      <c r="G70" s="20"/>
      <c r="H70" s="23"/>
      <c r="I70" s="23"/>
      <c r="J70" s="27"/>
    </row>
    <row r="71" spans="1:12" ht="12.95" customHeight="1" x14ac:dyDescent="0.25">
      <c r="A71" s="203" t="s">
        <v>13</v>
      </c>
      <c r="B71" s="155" t="s">
        <v>99</v>
      </c>
      <c r="C71" s="149"/>
      <c r="D71" s="149"/>
      <c r="E71" s="147" t="s">
        <v>91</v>
      </c>
      <c r="F71" s="149">
        <v>6121</v>
      </c>
      <c r="G71" s="147" t="s">
        <v>92</v>
      </c>
      <c r="H71" s="47">
        <v>2500</v>
      </c>
      <c r="I71" s="49">
        <v>-2500</v>
      </c>
      <c r="J71" s="69">
        <f t="shared" ref="J71" si="6">H71+I71</f>
        <v>0</v>
      </c>
    </row>
    <row r="72" spans="1:12" ht="12.95" customHeight="1" x14ac:dyDescent="0.25">
      <c r="A72" s="204"/>
      <c r="B72" s="155" t="s">
        <v>100</v>
      </c>
      <c r="C72" s="149"/>
      <c r="D72" s="149"/>
      <c r="E72" s="147" t="s">
        <v>91</v>
      </c>
      <c r="F72" s="149">
        <v>6121</v>
      </c>
      <c r="G72" s="147" t="s">
        <v>95</v>
      </c>
      <c r="H72" s="47">
        <v>20</v>
      </c>
      <c r="I72" s="49">
        <v>3900</v>
      </c>
      <c r="J72" s="69">
        <f t="shared" ref="J72:J81" si="7">H72+I72</f>
        <v>3920</v>
      </c>
    </row>
    <row r="73" spans="1:12" ht="12.95" customHeight="1" x14ac:dyDescent="0.25">
      <c r="A73" s="204"/>
      <c r="B73" s="156" t="s">
        <v>101</v>
      </c>
      <c r="C73" s="78" t="s">
        <v>39</v>
      </c>
      <c r="D73" s="122"/>
      <c r="E73" s="123" t="s">
        <v>97</v>
      </c>
      <c r="F73" s="122">
        <v>6121</v>
      </c>
      <c r="G73" s="123" t="s">
        <v>98</v>
      </c>
      <c r="H73" s="99">
        <v>0</v>
      </c>
      <c r="I73" s="100">
        <v>2300</v>
      </c>
      <c r="J73" s="141">
        <f t="shared" si="7"/>
        <v>2300</v>
      </c>
    </row>
    <row r="74" spans="1:12" ht="12.95" customHeight="1" x14ac:dyDescent="0.25">
      <c r="A74" s="204"/>
      <c r="B74" s="157" t="s">
        <v>121</v>
      </c>
      <c r="C74" s="158"/>
      <c r="D74" s="148"/>
      <c r="E74" s="159" t="s">
        <v>102</v>
      </c>
      <c r="F74" s="148">
        <v>6121</v>
      </c>
      <c r="G74" s="159" t="s">
        <v>103</v>
      </c>
      <c r="H74" s="47">
        <v>6445.5</v>
      </c>
      <c r="I74" s="49">
        <v>-350</v>
      </c>
      <c r="J74" s="69">
        <f t="shared" si="7"/>
        <v>6095.5</v>
      </c>
    </row>
    <row r="75" spans="1:12" ht="12.95" customHeight="1" x14ac:dyDescent="0.25">
      <c r="A75" s="204"/>
      <c r="B75" s="150" t="s">
        <v>122</v>
      </c>
      <c r="C75" s="151" t="s">
        <v>39</v>
      </c>
      <c r="D75" s="152"/>
      <c r="E75" s="153" t="s">
        <v>102</v>
      </c>
      <c r="F75" s="154">
        <v>6121</v>
      </c>
      <c r="G75" s="153" t="s">
        <v>104</v>
      </c>
      <c r="H75" s="99">
        <v>0</v>
      </c>
      <c r="I75" s="100">
        <v>350</v>
      </c>
      <c r="J75" s="141">
        <f t="shared" si="7"/>
        <v>350</v>
      </c>
      <c r="K75" s="108"/>
      <c r="L75" s="108"/>
    </row>
    <row r="76" spans="1:12" ht="12.95" customHeight="1" x14ac:dyDescent="0.25">
      <c r="A76" s="204"/>
      <c r="B76" s="167" t="s">
        <v>132</v>
      </c>
      <c r="C76" s="168"/>
      <c r="D76" s="169"/>
      <c r="E76" s="170" t="s">
        <v>107</v>
      </c>
      <c r="F76" s="165">
        <v>6121</v>
      </c>
      <c r="G76" s="170" t="s">
        <v>130</v>
      </c>
      <c r="H76" s="47">
        <v>822</v>
      </c>
      <c r="I76" s="49">
        <v>320</v>
      </c>
      <c r="J76" s="119">
        <f t="shared" si="7"/>
        <v>1142</v>
      </c>
    </row>
    <row r="77" spans="1:12" ht="12.95" customHeight="1" x14ac:dyDescent="0.25">
      <c r="A77" s="204"/>
      <c r="B77" s="157" t="s">
        <v>131</v>
      </c>
      <c r="C77" s="160"/>
      <c r="D77" s="160"/>
      <c r="E77" s="159" t="s">
        <v>107</v>
      </c>
      <c r="F77" s="148">
        <v>6121</v>
      </c>
      <c r="G77" s="159" t="s">
        <v>106</v>
      </c>
      <c r="H77" s="47">
        <v>1000</v>
      </c>
      <c r="I77" s="49">
        <v>-15</v>
      </c>
      <c r="J77" s="69">
        <f t="shared" si="7"/>
        <v>985</v>
      </c>
    </row>
    <row r="78" spans="1:12" ht="12.95" customHeight="1" x14ac:dyDescent="0.25">
      <c r="A78" s="204"/>
      <c r="B78" s="150" t="s">
        <v>133</v>
      </c>
      <c r="C78" s="151" t="s">
        <v>39</v>
      </c>
      <c r="D78" s="152"/>
      <c r="E78" s="153" t="s">
        <v>107</v>
      </c>
      <c r="F78" s="154">
        <v>6121</v>
      </c>
      <c r="G78" s="153" t="s">
        <v>108</v>
      </c>
      <c r="H78" s="99">
        <v>0</v>
      </c>
      <c r="I78" s="100">
        <v>15</v>
      </c>
      <c r="J78" s="141">
        <f t="shared" si="7"/>
        <v>15</v>
      </c>
    </row>
    <row r="79" spans="1:12" ht="12.95" customHeight="1" x14ac:dyDescent="0.25">
      <c r="A79" s="204"/>
      <c r="B79" s="157" t="s">
        <v>134</v>
      </c>
      <c r="C79" s="160"/>
      <c r="D79" s="160"/>
      <c r="E79" s="159" t="s">
        <v>107</v>
      </c>
      <c r="F79" s="148">
        <v>6121</v>
      </c>
      <c r="G79" s="159" t="s">
        <v>110</v>
      </c>
      <c r="H79" s="47">
        <v>13500</v>
      </c>
      <c r="I79" s="49">
        <v>3000</v>
      </c>
      <c r="J79" s="69">
        <f t="shared" si="7"/>
        <v>16500</v>
      </c>
    </row>
    <row r="80" spans="1:12" ht="12.95" customHeight="1" x14ac:dyDescent="0.25">
      <c r="A80" s="204"/>
      <c r="B80" s="157" t="s">
        <v>135</v>
      </c>
      <c r="C80" s="160"/>
      <c r="D80" s="160"/>
      <c r="E80" s="159" t="s">
        <v>111</v>
      </c>
      <c r="F80" s="148">
        <v>6121</v>
      </c>
      <c r="G80" s="159" t="s">
        <v>112</v>
      </c>
      <c r="H80" s="47">
        <v>1114</v>
      </c>
      <c r="I80" s="49">
        <v>-7</v>
      </c>
      <c r="J80" s="69">
        <f t="shared" si="7"/>
        <v>1107</v>
      </c>
    </row>
    <row r="81" spans="1:10" ht="12.95" customHeight="1" x14ac:dyDescent="0.25">
      <c r="A81" s="204"/>
      <c r="B81" s="157" t="s">
        <v>136</v>
      </c>
      <c r="C81" s="160"/>
      <c r="D81" s="160"/>
      <c r="E81" s="159" t="s">
        <v>113</v>
      </c>
      <c r="F81" s="148">
        <v>6121</v>
      </c>
      <c r="G81" s="159" t="s">
        <v>114</v>
      </c>
      <c r="H81" s="47">
        <v>650</v>
      </c>
      <c r="I81" s="49">
        <v>7</v>
      </c>
      <c r="J81" s="69">
        <f t="shared" si="7"/>
        <v>657</v>
      </c>
    </row>
    <row r="82" spans="1:10" ht="12.95" customHeight="1" x14ac:dyDescent="0.25">
      <c r="A82" s="52"/>
      <c r="B82" s="53"/>
      <c r="C82" s="54"/>
      <c r="D82" s="54"/>
      <c r="E82" s="223" t="s">
        <v>23</v>
      </c>
      <c r="F82" s="223"/>
      <c r="G82" s="223"/>
      <c r="H82" s="42">
        <f>SUM(H71:H81)</f>
        <v>26051.5</v>
      </c>
      <c r="I82" s="42">
        <f t="shared" ref="I82:J82" si="8">SUM(I71:I81)</f>
        <v>7020</v>
      </c>
      <c r="J82" s="42">
        <f t="shared" si="8"/>
        <v>33071.5</v>
      </c>
    </row>
    <row r="83" spans="1:10" ht="12.95" customHeight="1" x14ac:dyDescent="0.25">
      <c r="A83" s="55" t="s">
        <v>33</v>
      </c>
      <c r="B83" s="56"/>
      <c r="C83" s="57"/>
      <c r="D83" s="57"/>
      <c r="E83" s="58"/>
      <c r="F83" s="58"/>
      <c r="G83" s="58"/>
      <c r="H83" s="39"/>
      <c r="I83" s="40"/>
      <c r="J83" s="14"/>
    </row>
    <row r="84" spans="1:10" ht="12.95" customHeight="1" x14ac:dyDescent="0.25">
      <c r="A84" s="105"/>
      <c r="B84" s="97"/>
      <c r="C84" s="48"/>
      <c r="D84" s="51"/>
      <c r="E84" s="98"/>
      <c r="F84" s="74"/>
      <c r="G84" s="74"/>
      <c r="H84" s="47">
        <v>0</v>
      </c>
      <c r="I84" s="49">
        <v>0</v>
      </c>
      <c r="J84" s="47">
        <f>H84+I84</f>
        <v>0</v>
      </c>
    </row>
    <row r="85" spans="1:10" ht="12.95" customHeight="1" x14ac:dyDescent="0.25">
      <c r="A85" s="17"/>
      <c r="B85" s="16"/>
      <c r="C85" s="17"/>
      <c r="D85" s="17"/>
      <c r="E85" s="213" t="s">
        <v>34</v>
      </c>
      <c r="F85" s="214"/>
      <c r="G85" s="215"/>
      <c r="H85" s="59">
        <f>SUM(H84:H84)</f>
        <v>0</v>
      </c>
      <c r="I85" s="42">
        <f>SUM(I84:I84)</f>
        <v>0</v>
      </c>
      <c r="J85" s="59">
        <f>SUM(J84:J84)</f>
        <v>0</v>
      </c>
    </row>
    <row r="86" spans="1:10" ht="12.95" customHeight="1" x14ac:dyDescent="0.25">
      <c r="A86" s="17"/>
      <c r="B86" s="16"/>
      <c r="C86" s="17"/>
      <c r="D86" s="17"/>
      <c r="E86" s="28"/>
      <c r="F86" s="28"/>
      <c r="G86" s="29"/>
      <c r="H86" s="39"/>
      <c r="I86" s="40"/>
      <c r="J86" s="41"/>
    </row>
    <row r="87" spans="1:10" ht="12.95" customHeight="1" x14ac:dyDescent="0.25">
      <c r="A87" s="3"/>
      <c r="B87" s="133" t="s">
        <v>32</v>
      </c>
      <c r="C87" s="21"/>
      <c r="D87" s="21"/>
      <c r="E87" s="216" t="s">
        <v>16</v>
      </c>
      <c r="F87" s="217"/>
      <c r="G87" s="217"/>
      <c r="H87" s="218"/>
      <c r="I87" s="25">
        <f>I30</f>
        <v>4573.08</v>
      </c>
      <c r="J87" s="45"/>
    </row>
    <row r="88" spans="1:10" ht="12.95" customHeight="1" x14ac:dyDescent="0.25">
      <c r="A88" s="3"/>
      <c r="B88" s="134"/>
      <c r="C88" s="21"/>
      <c r="D88" s="21"/>
      <c r="E88" s="216" t="s">
        <v>24</v>
      </c>
      <c r="F88" s="217"/>
      <c r="G88" s="217"/>
      <c r="H88" s="218"/>
      <c r="I88" s="25">
        <f>I69+I31</f>
        <v>-2016.1200000000001</v>
      </c>
      <c r="J88" s="15"/>
    </row>
    <row r="89" spans="1:10" ht="12.95" customHeight="1" x14ac:dyDescent="0.25">
      <c r="A89" s="3"/>
      <c r="B89" s="134"/>
      <c r="C89" s="21"/>
      <c r="D89" s="21"/>
      <c r="E89" s="216" t="s">
        <v>25</v>
      </c>
      <c r="F89" s="217"/>
      <c r="G89" s="217"/>
      <c r="H89" s="218"/>
      <c r="I89" s="25">
        <f>I82+I32</f>
        <v>6589.2</v>
      </c>
      <c r="J89" s="46"/>
    </row>
    <row r="90" spans="1:10" ht="12.95" customHeight="1" x14ac:dyDescent="0.25">
      <c r="A90" s="3"/>
      <c r="B90" s="134"/>
      <c r="C90" s="21"/>
      <c r="D90" s="21"/>
      <c r="E90" s="216" t="s">
        <v>26</v>
      </c>
      <c r="F90" s="217"/>
      <c r="G90" s="217"/>
      <c r="H90" s="218"/>
      <c r="I90" s="25">
        <f>I88+I89</f>
        <v>4573.08</v>
      </c>
      <c r="J90" s="46"/>
    </row>
    <row r="91" spans="1:10" ht="12.95" customHeight="1" x14ac:dyDescent="0.25">
      <c r="A91" s="3"/>
      <c r="B91" s="134"/>
      <c r="C91" s="21"/>
      <c r="D91" s="21"/>
      <c r="E91" s="210" t="s">
        <v>27</v>
      </c>
      <c r="F91" s="211"/>
      <c r="G91" s="211"/>
      <c r="H91" s="212"/>
      <c r="I91" s="25">
        <f>I87-I90</f>
        <v>0</v>
      </c>
      <c r="J91" s="46"/>
    </row>
    <row r="92" spans="1:10" ht="12.95" customHeight="1" x14ac:dyDescent="0.25">
      <c r="A92" s="3"/>
      <c r="B92" s="134"/>
      <c r="C92" s="21"/>
      <c r="D92" s="21"/>
      <c r="E92" s="210" t="s">
        <v>28</v>
      </c>
      <c r="F92" s="211"/>
      <c r="G92" s="211"/>
      <c r="H92" s="212"/>
      <c r="I92" s="25">
        <f>I85</f>
        <v>0</v>
      </c>
      <c r="J92" s="46"/>
    </row>
    <row r="93" spans="1:10" ht="12.95" customHeight="1" x14ac:dyDescent="0.25">
      <c r="A93" s="3"/>
      <c r="B93" s="64"/>
      <c r="C93" s="36"/>
      <c r="D93" s="36"/>
      <c r="E93" s="37"/>
      <c r="F93" s="3"/>
      <c r="G93" s="20"/>
      <c r="H93" s="63">
        <v>45441</v>
      </c>
      <c r="I93" s="64"/>
      <c r="J93" s="65">
        <v>45469</v>
      </c>
    </row>
    <row r="94" spans="1:10" ht="12.95" customHeight="1" x14ac:dyDescent="0.25">
      <c r="A94" s="3"/>
      <c r="B94" s="133" t="s">
        <v>36</v>
      </c>
      <c r="C94" s="21"/>
      <c r="D94" s="21"/>
      <c r="E94" s="38" t="s">
        <v>29</v>
      </c>
      <c r="F94" s="30"/>
      <c r="G94" s="31"/>
      <c r="H94" s="66">
        <v>616173.99</v>
      </c>
      <c r="I94" s="67">
        <f>I87</f>
        <v>4573.08</v>
      </c>
      <c r="J94" s="67">
        <f>H94+I94</f>
        <v>620747.06999999995</v>
      </c>
    </row>
    <row r="95" spans="1:10" ht="12.95" customHeight="1" x14ac:dyDescent="0.25">
      <c r="A95" s="3"/>
      <c r="B95" s="134"/>
      <c r="C95" s="21"/>
      <c r="D95" s="21"/>
      <c r="E95" s="32" t="s">
        <v>24</v>
      </c>
      <c r="F95" s="33"/>
      <c r="G95" s="24"/>
      <c r="H95" s="68">
        <v>512868.23</v>
      </c>
      <c r="I95" s="67">
        <f>I69+I31</f>
        <v>-2016.1200000000001</v>
      </c>
      <c r="J95" s="69">
        <f>H95+I95</f>
        <v>510852.11</v>
      </c>
    </row>
    <row r="96" spans="1:10" ht="12.95" customHeight="1" x14ac:dyDescent="0.25">
      <c r="A96" s="3"/>
      <c r="B96" s="134"/>
      <c r="C96" s="21"/>
      <c r="D96" s="21"/>
      <c r="E96" s="15" t="s">
        <v>25</v>
      </c>
      <c r="F96" s="20"/>
      <c r="G96" s="34"/>
      <c r="H96" s="68">
        <v>259289.97</v>
      </c>
      <c r="I96" s="67">
        <f>I82+I32</f>
        <v>6589.2</v>
      </c>
      <c r="J96" s="69">
        <f>H96+I96</f>
        <v>265879.17</v>
      </c>
    </row>
    <row r="97" spans="1:10" ht="12.95" customHeight="1" x14ac:dyDescent="0.25">
      <c r="A97" s="3"/>
      <c r="B97" s="135"/>
      <c r="C97" s="36"/>
      <c r="D97" s="36"/>
      <c r="E97" s="35" t="s">
        <v>30</v>
      </c>
      <c r="F97" s="33"/>
      <c r="G97" s="24"/>
      <c r="H97" s="67">
        <f>H95+H96</f>
        <v>772158.2</v>
      </c>
      <c r="I97" s="67">
        <f>SUM(I95:I96)</f>
        <v>4573.08</v>
      </c>
      <c r="J97" s="67">
        <f>SUM(J95:J96)</f>
        <v>776731.28</v>
      </c>
    </row>
    <row r="98" spans="1:10" ht="12.95" customHeight="1" x14ac:dyDescent="0.25">
      <c r="A98" s="3"/>
      <c r="B98" s="64"/>
      <c r="C98" s="36"/>
      <c r="D98" s="36"/>
      <c r="E98" s="15" t="s">
        <v>19</v>
      </c>
      <c r="F98" s="20"/>
      <c r="G98" s="34"/>
      <c r="H98" s="69">
        <f>H94-H97</f>
        <v>-155984.20999999996</v>
      </c>
      <c r="I98" s="67">
        <f>I94-I97</f>
        <v>0</v>
      </c>
      <c r="J98" s="69">
        <f>J94-J97</f>
        <v>-155984.21000000008</v>
      </c>
    </row>
    <row r="99" spans="1:10" ht="12.95" customHeight="1" x14ac:dyDescent="0.25">
      <c r="A99" s="3"/>
      <c r="B99" s="132" t="s">
        <v>42</v>
      </c>
      <c r="C99" s="36"/>
      <c r="D99" s="36"/>
      <c r="E99" s="32" t="s">
        <v>31</v>
      </c>
      <c r="F99" s="33"/>
      <c r="G99" s="24"/>
      <c r="H99" s="70">
        <v>155984.21</v>
      </c>
      <c r="I99" s="67">
        <f>I92</f>
        <v>0</v>
      </c>
      <c r="J99" s="69">
        <f>H99+I99</f>
        <v>155984.21</v>
      </c>
    </row>
    <row r="100" spans="1:10" ht="12.95" customHeight="1" x14ac:dyDescent="0.25"/>
    <row r="101" spans="1:10" ht="12.95" customHeight="1" x14ac:dyDescent="0.25"/>
    <row r="102" spans="1:10" ht="12.95" customHeight="1" x14ac:dyDescent="0.25"/>
    <row r="103" spans="1:10" ht="12.95" customHeight="1" x14ac:dyDescent="0.25"/>
    <row r="104" spans="1:10" ht="12.95" customHeight="1" x14ac:dyDescent="0.25"/>
    <row r="105" spans="1:10" ht="12.95" customHeight="1" x14ac:dyDescent="0.25"/>
    <row r="106" spans="1:10" ht="12.95" customHeight="1" x14ac:dyDescent="0.25"/>
    <row r="107" spans="1:10" ht="12.95" customHeight="1" x14ac:dyDescent="0.25"/>
    <row r="108" spans="1:10" ht="12.95" customHeight="1" x14ac:dyDescent="0.25"/>
    <row r="109" spans="1:10" ht="12.95" customHeight="1" x14ac:dyDescent="0.25"/>
    <row r="110" spans="1:10" ht="12.95" customHeight="1" x14ac:dyDescent="0.25"/>
    <row r="111" spans="1:10" ht="12.95" customHeight="1" x14ac:dyDescent="0.25"/>
  </sheetData>
  <mergeCells count="32">
    <mergeCell ref="A35:A38"/>
    <mergeCell ref="E30:G30"/>
    <mergeCell ref="E31:G31"/>
    <mergeCell ref="E32:G32"/>
    <mergeCell ref="E33:G33"/>
    <mergeCell ref="A39:A40"/>
    <mergeCell ref="A41:A44"/>
    <mergeCell ref="E82:G82"/>
    <mergeCell ref="E69:G69"/>
    <mergeCell ref="A45:A50"/>
    <mergeCell ref="A51:A52"/>
    <mergeCell ref="A53:A54"/>
    <mergeCell ref="A55:A56"/>
    <mergeCell ref="A57:A62"/>
    <mergeCell ref="A63:A64"/>
    <mergeCell ref="A71:A81"/>
    <mergeCell ref="A65:A68"/>
    <mergeCell ref="E92:H92"/>
    <mergeCell ref="E85:G85"/>
    <mergeCell ref="E87:H87"/>
    <mergeCell ref="E88:H88"/>
    <mergeCell ref="E89:H89"/>
    <mergeCell ref="E90:H90"/>
    <mergeCell ref="E91:H91"/>
    <mergeCell ref="K6:K7"/>
    <mergeCell ref="A14:A27"/>
    <mergeCell ref="H1:J1"/>
    <mergeCell ref="B2:B3"/>
    <mergeCell ref="E2:E3"/>
    <mergeCell ref="F2:F3"/>
    <mergeCell ref="G2:G3"/>
    <mergeCell ref="A5:A13"/>
  </mergeCells>
  <conditionalFormatting sqref="C30:D32 B1:B2">
    <cfRule type="expression" dxfId="173" priority="724" stopIfTrue="1">
      <formula>#REF!="Z"</formula>
    </cfRule>
    <cfRule type="expression" dxfId="172" priority="725" stopIfTrue="1">
      <formula>#REF!="T"</formula>
    </cfRule>
    <cfRule type="expression" dxfId="171" priority="726" stopIfTrue="1">
      <formula>#REF!="Y"</formula>
    </cfRule>
  </conditionalFormatting>
  <conditionalFormatting sqref="H95">
    <cfRule type="expression" dxfId="170" priority="721" stopIfTrue="1">
      <formula>$J95="Z"</formula>
    </cfRule>
    <cfRule type="expression" dxfId="169" priority="722" stopIfTrue="1">
      <formula>$J95="T"</formula>
    </cfRule>
    <cfRule type="expression" dxfId="168" priority="723" stopIfTrue="1">
      <formula>$J95="Y"</formula>
    </cfRule>
  </conditionalFormatting>
  <conditionalFormatting sqref="H96">
    <cfRule type="expression" dxfId="167" priority="718" stopIfTrue="1">
      <formula>$J96="Z"</formula>
    </cfRule>
    <cfRule type="expression" dxfId="166" priority="719" stopIfTrue="1">
      <formula>$J96="T"</formula>
    </cfRule>
    <cfRule type="expression" dxfId="165" priority="720" stopIfTrue="1">
      <formula>$J96="Y"</formula>
    </cfRule>
  </conditionalFormatting>
  <conditionalFormatting sqref="H94">
    <cfRule type="expression" dxfId="164" priority="715" stopIfTrue="1">
      <formula>$J94="Z"</formula>
    </cfRule>
    <cfRule type="expression" dxfId="163" priority="716" stopIfTrue="1">
      <formula>$J94="T"</formula>
    </cfRule>
    <cfRule type="expression" dxfId="162" priority="717" stopIfTrue="1">
      <formula>$J94="Y"</formula>
    </cfRule>
  </conditionalFormatting>
  <conditionalFormatting sqref="H95">
    <cfRule type="expression" dxfId="161" priority="712" stopIfTrue="1">
      <formula>$J95="Z"</formula>
    </cfRule>
    <cfRule type="expression" dxfId="160" priority="713" stopIfTrue="1">
      <formula>$J95="T"</formula>
    </cfRule>
    <cfRule type="expression" dxfId="159" priority="714" stopIfTrue="1">
      <formula>$J95="Y"</formula>
    </cfRule>
  </conditionalFormatting>
  <conditionalFormatting sqref="H96">
    <cfRule type="expression" dxfId="158" priority="709" stopIfTrue="1">
      <formula>$J96="Z"</formula>
    </cfRule>
    <cfRule type="expression" dxfId="157" priority="710" stopIfTrue="1">
      <formula>$J96="T"</formula>
    </cfRule>
    <cfRule type="expression" dxfId="156" priority="711" stopIfTrue="1">
      <formula>$J96="Y"</formula>
    </cfRule>
  </conditionalFormatting>
  <conditionalFormatting sqref="B1:B2">
    <cfRule type="expression" dxfId="155" priority="727" stopIfTrue="1">
      <formula>#REF!="Z"</formula>
    </cfRule>
    <cfRule type="expression" dxfId="154" priority="728" stopIfTrue="1">
      <formula>#REF!="T"</formula>
    </cfRule>
    <cfRule type="expression" dxfId="153" priority="729" stopIfTrue="1">
      <formula>#REF!="Y"</formula>
    </cfRule>
  </conditionalFormatting>
  <conditionalFormatting sqref="B39:B40">
    <cfRule type="expression" dxfId="152" priority="59" stopIfTrue="1">
      <formula>#REF!="T"</formula>
    </cfRule>
    <cfRule type="expression" dxfId="151" priority="60" stopIfTrue="1">
      <formula>#REF!="Y"</formula>
    </cfRule>
  </conditionalFormatting>
  <conditionalFormatting sqref="B39:B40">
    <cfRule type="expression" dxfId="150" priority="9509" stopIfTrue="1">
      <formula>$L40="Z"</formula>
    </cfRule>
    <cfRule type="expression" dxfId="149" priority="9510" stopIfTrue="1">
      <formula>$L40="T"</formula>
    </cfRule>
    <cfRule type="expression" dxfId="148" priority="9511" stopIfTrue="1">
      <formula>$L40="Y"</formula>
    </cfRule>
    <cfRule type="expression" dxfId="147" priority="9512" stopIfTrue="1">
      <formula>$P40="Z"</formula>
    </cfRule>
    <cfRule type="expression" dxfId="146" priority="9513" stopIfTrue="1">
      <formula>$P40="T"</formula>
    </cfRule>
    <cfRule type="expression" dxfId="145" priority="9514" stopIfTrue="1">
      <formula>$P40="Y"</formula>
    </cfRule>
    <cfRule type="expression" dxfId="144" priority="9515" stopIfTrue="1">
      <formula>$K40="Z"</formula>
    </cfRule>
    <cfRule type="expression" dxfId="143" priority="9516" stopIfTrue="1">
      <formula>$K40="T"</formula>
    </cfRule>
    <cfRule type="expression" dxfId="142" priority="9517" stopIfTrue="1">
      <formula>$K40="Y"</formula>
    </cfRule>
    <cfRule type="expression" dxfId="141" priority="9518" stopIfTrue="1">
      <formula>#REF!="Z"</formula>
    </cfRule>
    <cfRule type="expression" dxfId="140" priority="9519" stopIfTrue="1">
      <formula>$N40="Z"</formula>
    </cfRule>
    <cfRule type="expression" dxfId="139" priority="9520" stopIfTrue="1">
      <formula>$N40="T"</formula>
    </cfRule>
    <cfRule type="expression" dxfId="138" priority="9521" stopIfTrue="1">
      <formula>$N40="Y"</formula>
    </cfRule>
  </conditionalFormatting>
  <conditionalFormatting sqref="B35:B38">
    <cfRule type="expression" dxfId="137" priority="38" stopIfTrue="1">
      <formula>#REF!="T"</formula>
    </cfRule>
    <cfRule type="expression" dxfId="136" priority="39" stopIfTrue="1">
      <formula>#REF!="Y"</formula>
    </cfRule>
  </conditionalFormatting>
  <conditionalFormatting sqref="B35:B38">
    <cfRule type="expression" dxfId="135" priority="25" stopIfTrue="1">
      <formula>$N35="Z"</formula>
    </cfRule>
    <cfRule type="expression" dxfId="134" priority="26" stopIfTrue="1">
      <formula>$N35="T"</formula>
    </cfRule>
    <cfRule type="expression" dxfId="133" priority="27" stopIfTrue="1">
      <formula>$N35="Y"</formula>
    </cfRule>
    <cfRule type="expression" dxfId="132" priority="31" stopIfTrue="1">
      <formula>$P35="Z"</formula>
    </cfRule>
    <cfRule type="expression" dxfId="131" priority="32" stopIfTrue="1">
      <formula>$P35="T"</formula>
    </cfRule>
    <cfRule type="expression" dxfId="130" priority="33" stopIfTrue="1">
      <formula>$P35="Y"</formula>
    </cfRule>
    <cfRule type="expression" dxfId="129" priority="34" stopIfTrue="1">
      <formula>$K35="Z"</formula>
    </cfRule>
    <cfRule type="expression" dxfId="128" priority="35" stopIfTrue="1">
      <formula>$K35="T"</formula>
    </cfRule>
    <cfRule type="expression" dxfId="127" priority="36" stopIfTrue="1">
      <formula>$K35="Y"</formula>
    </cfRule>
  </conditionalFormatting>
  <conditionalFormatting sqref="B35:B38">
    <cfRule type="expression" dxfId="126" priority="37" stopIfTrue="1">
      <formula>#REF!="Z"</formula>
    </cfRule>
  </conditionalFormatting>
  <conditionalFormatting sqref="B35:B38">
    <cfRule type="expression" dxfId="125" priority="28" stopIfTrue="1">
      <formula>$L35="Z"</formula>
    </cfRule>
    <cfRule type="expression" dxfId="124" priority="29" stopIfTrue="1">
      <formula>$L35="T"</formula>
    </cfRule>
    <cfRule type="expression" dxfId="123" priority="30" stopIfTrue="1">
      <formula>$L35="Y"</formula>
    </cfRule>
  </conditionalFormatting>
  <conditionalFormatting sqref="B71:B72 B65:B66">
    <cfRule type="expression" dxfId="122" priority="22" stopIfTrue="1">
      <formula>#REF!="Z"</formula>
    </cfRule>
    <cfRule type="expression" dxfId="121" priority="23" stopIfTrue="1">
      <formula>#REF!="T"</formula>
    </cfRule>
    <cfRule type="expression" dxfId="120" priority="24" stopIfTrue="1">
      <formula>#REF!="Y"</formula>
    </cfRule>
  </conditionalFormatting>
  <conditionalFormatting sqref="B67">
    <cfRule type="expression" dxfId="119" priority="19" stopIfTrue="1">
      <formula>#REF!="Z"</formula>
    </cfRule>
    <cfRule type="expression" dxfId="118" priority="20" stopIfTrue="1">
      <formula>#REF!="T"</formula>
    </cfRule>
    <cfRule type="expression" dxfId="117" priority="21" stopIfTrue="1">
      <formula>#REF!="Y"</formula>
    </cfRule>
  </conditionalFormatting>
  <conditionalFormatting sqref="B73">
    <cfRule type="expression" dxfId="116" priority="16" stopIfTrue="1">
      <formula>#REF!="Z"</formula>
    </cfRule>
    <cfRule type="expression" dxfId="115" priority="17" stopIfTrue="1">
      <formula>#REF!="T"</formula>
    </cfRule>
    <cfRule type="expression" dxfId="114" priority="18" stopIfTrue="1">
      <formula>#REF!="Y"</formula>
    </cfRule>
  </conditionalFormatting>
  <conditionalFormatting sqref="B74:B75">
    <cfRule type="expression" dxfId="113" priority="13" stopIfTrue="1">
      <formula>#REF!="Z"</formula>
    </cfRule>
    <cfRule type="expression" dxfId="112" priority="14" stopIfTrue="1">
      <formula>#REF!="T"</formula>
    </cfRule>
    <cfRule type="expression" dxfId="111" priority="15" stopIfTrue="1">
      <formula>#REF!="Y"</formula>
    </cfRule>
  </conditionalFormatting>
  <conditionalFormatting sqref="B68">
    <cfRule type="expression" dxfId="110" priority="10" stopIfTrue="1">
      <formula>#REF!="Z"</formula>
    </cfRule>
    <cfRule type="expression" dxfId="109" priority="11" stopIfTrue="1">
      <formula>#REF!="T"</formula>
    </cfRule>
    <cfRule type="expression" dxfId="108" priority="12" stopIfTrue="1">
      <formula>#REF!="Y"</formula>
    </cfRule>
  </conditionalFormatting>
  <conditionalFormatting sqref="B76">
    <cfRule type="expression" dxfId="107" priority="7" stopIfTrue="1">
      <formula>#REF!="Z"</formula>
    </cfRule>
    <cfRule type="expression" dxfId="106" priority="8" stopIfTrue="1">
      <formula>#REF!="T"</formula>
    </cfRule>
    <cfRule type="expression" dxfId="105" priority="9" stopIfTrue="1">
      <formula>#REF!="Y"</formula>
    </cfRule>
  </conditionalFormatting>
  <conditionalFormatting sqref="B77:B78">
    <cfRule type="expression" dxfId="104" priority="4" stopIfTrue="1">
      <formula>#REF!="Z"</formula>
    </cfRule>
    <cfRule type="expression" dxfId="103" priority="5" stopIfTrue="1">
      <formula>#REF!="T"</formula>
    </cfRule>
    <cfRule type="expression" dxfId="102" priority="6" stopIfTrue="1">
      <formula>#REF!="Y"</formula>
    </cfRule>
  </conditionalFormatting>
  <conditionalFormatting sqref="B79:B81">
    <cfRule type="expression" dxfId="101" priority="1" stopIfTrue="1">
      <formula>#REF!="Z"</formula>
    </cfRule>
    <cfRule type="expression" dxfId="100" priority="2" stopIfTrue="1">
      <formula>#REF!="T"</formula>
    </cfRule>
    <cfRule type="expression" dxfId="99" priority="3" stopIfTrue="1">
      <formula>#REF!="Y"</formula>
    </cfRule>
  </conditionalFormatting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topLeftCell="A16" zoomScale="110" zoomScaleNormal="110" workbookViewId="0">
      <selection activeCell="B28" sqref="B28:J40"/>
    </sheetView>
  </sheetViews>
  <sheetFormatPr defaultRowHeight="15" x14ac:dyDescent="0.25"/>
  <cols>
    <col min="1" max="1" width="4" style="50" customWidth="1"/>
    <col min="2" max="2" width="72.5703125" style="50" customWidth="1"/>
    <col min="3" max="3" width="4.140625" style="50" customWidth="1"/>
    <col min="4" max="4" width="10.42578125" style="50" customWidth="1"/>
    <col min="5" max="5" width="6" style="50" customWidth="1"/>
    <col min="6" max="7" width="7.28515625" style="50" customWidth="1"/>
    <col min="8" max="8" width="10.7109375" style="50" customWidth="1"/>
    <col min="9" max="9" width="9.7109375" style="50" customWidth="1"/>
    <col min="10" max="10" width="10.85546875" style="50" customWidth="1"/>
    <col min="11" max="11" width="9.28515625" style="71" customWidth="1"/>
    <col min="12" max="12" width="9.140625" style="71"/>
    <col min="13" max="13" width="44.7109375" style="71" customWidth="1"/>
    <col min="14" max="14" width="9.7109375" style="71" bestFit="1" customWidth="1"/>
    <col min="15" max="16" width="9.140625" style="71"/>
    <col min="17" max="16384" width="9.140625" style="50"/>
  </cols>
  <sheetData>
    <row r="1" spans="1:11" ht="12.95" customHeight="1" x14ac:dyDescent="0.25">
      <c r="A1" s="1" t="s">
        <v>207</v>
      </c>
      <c r="B1" s="43"/>
      <c r="C1" s="2"/>
      <c r="D1" s="2"/>
      <c r="E1" s="3"/>
      <c r="F1" s="3"/>
      <c r="G1" s="3"/>
      <c r="H1" s="206" t="s">
        <v>38</v>
      </c>
      <c r="I1" s="206"/>
      <c r="J1" s="206"/>
    </row>
    <row r="2" spans="1:11" ht="12.95" customHeight="1" x14ac:dyDescent="0.25">
      <c r="A2" s="4" t="s">
        <v>0</v>
      </c>
      <c r="B2" s="207" t="s">
        <v>1</v>
      </c>
      <c r="C2" s="4"/>
      <c r="D2" s="4" t="s">
        <v>2</v>
      </c>
      <c r="E2" s="207" t="s">
        <v>3</v>
      </c>
      <c r="F2" s="207" t="s">
        <v>4</v>
      </c>
      <c r="G2" s="207" t="s">
        <v>5</v>
      </c>
      <c r="H2" s="4" t="s">
        <v>6</v>
      </c>
      <c r="I2" s="4" t="s">
        <v>7</v>
      </c>
      <c r="J2" s="4" t="s">
        <v>8</v>
      </c>
    </row>
    <row r="3" spans="1:11" ht="12.95" customHeight="1" x14ac:dyDescent="0.25">
      <c r="A3" s="5" t="s">
        <v>9</v>
      </c>
      <c r="B3" s="208"/>
      <c r="C3" s="5"/>
      <c r="D3" s="5" t="s">
        <v>10</v>
      </c>
      <c r="E3" s="208"/>
      <c r="F3" s="208"/>
      <c r="G3" s="208"/>
      <c r="H3" s="5" t="s">
        <v>11</v>
      </c>
      <c r="I3" s="5" t="s">
        <v>41</v>
      </c>
      <c r="J3" s="5" t="s">
        <v>11</v>
      </c>
    </row>
    <row r="4" spans="1:11" ht="12.95" customHeight="1" x14ac:dyDescent="0.25">
      <c r="A4" s="6" t="s">
        <v>12</v>
      </c>
      <c r="B4" s="7"/>
      <c r="C4" s="51"/>
      <c r="D4" s="51"/>
      <c r="E4" s="73"/>
      <c r="F4" s="73"/>
      <c r="G4" s="73"/>
      <c r="H4" s="73"/>
      <c r="I4" s="73"/>
      <c r="J4" s="73"/>
    </row>
    <row r="5" spans="1:11" ht="12.95" customHeight="1" x14ac:dyDescent="0.25">
      <c r="A5" s="209" t="s">
        <v>13</v>
      </c>
      <c r="B5" s="182" t="s">
        <v>206</v>
      </c>
      <c r="C5" s="78" t="s">
        <v>39</v>
      </c>
      <c r="D5" s="123"/>
      <c r="E5" s="183">
        <v>2221</v>
      </c>
      <c r="F5" s="183">
        <v>2321</v>
      </c>
      <c r="G5" s="184"/>
      <c r="H5" s="185">
        <v>0</v>
      </c>
      <c r="I5" s="193">
        <v>434.1</v>
      </c>
      <c r="J5" s="95">
        <f t="shared" ref="J5:J22" si="0">H5+I5</f>
        <v>434.1</v>
      </c>
    </row>
    <row r="6" spans="1:11" ht="12.95" customHeight="1" x14ac:dyDescent="0.25">
      <c r="A6" s="209"/>
      <c r="B6" s="137" t="s">
        <v>187</v>
      </c>
      <c r="C6" s="101" t="s">
        <v>39</v>
      </c>
      <c r="D6" s="76"/>
      <c r="E6" s="76">
        <v>2219</v>
      </c>
      <c r="F6" s="76">
        <v>6121</v>
      </c>
      <c r="G6" s="94" t="s">
        <v>186</v>
      </c>
      <c r="H6" s="77">
        <v>0</v>
      </c>
      <c r="I6" s="106">
        <v>434.1</v>
      </c>
      <c r="J6" s="95">
        <f t="shared" si="0"/>
        <v>434.1</v>
      </c>
      <c r="K6" s="176" t="e">
        <f>I6+#REF!</f>
        <v>#REF!</v>
      </c>
    </row>
    <row r="7" spans="1:11" ht="12.95" customHeight="1" x14ac:dyDescent="0.25">
      <c r="A7" s="203" t="s">
        <v>14</v>
      </c>
      <c r="B7" s="186" t="s">
        <v>188</v>
      </c>
      <c r="C7" s="87"/>
      <c r="D7" s="84" t="s">
        <v>190</v>
      </c>
      <c r="E7" s="51"/>
      <c r="F7" s="51">
        <v>4122</v>
      </c>
      <c r="G7" s="84" t="s">
        <v>189</v>
      </c>
      <c r="H7" s="86">
        <v>137.5</v>
      </c>
      <c r="I7" s="96">
        <v>36</v>
      </c>
      <c r="J7" s="85">
        <f t="shared" si="0"/>
        <v>173.5</v>
      </c>
      <c r="K7" s="188"/>
    </row>
    <row r="8" spans="1:11" ht="12.95" customHeight="1" x14ac:dyDescent="0.25">
      <c r="A8" s="205"/>
      <c r="B8" s="186" t="s">
        <v>191</v>
      </c>
      <c r="C8" s="87"/>
      <c r="D8" s="84" t="s">
        <v>190</v>
      </c>
      <c r="E8" s="51">
        <v>3421</v>
      </c>
      <c r="F8" s="51">
        <v>5336</v>
      </c>
      <c r="G8" s="84" t="s">
        <v>189</v>
      </c>
      <c r="H8" s="86">
        <v>137.5</v>
      </c>
      <c r="I8" s="96">
        <v>36</v>
      </c>
      <c r="J8" s="85">
        <f t="shared" si="0"/>
        <v>173.5</v>
      </c>
      <c r="K8" s="188"/>
    </row>
    <row r="9" spans="1:11" ht="12.95" customHeight="1" x14ac:dyDescent="0.25">
      <c r="A9" s="209" t="s">
        <v>15</v>
      </c>
      <c r="B9" s="195" t="s">
        <v>192</v>
      </c>
      <c r="C9" s="78" t="s">
        <v>39</v>
      </c>
      <c r="D9" s="123" t="s">
        <v>52</v>
      </c>
      <c r="E9" s="76"/>
      <c r="F9" s="194">
        <v>4122</v>
      </c>
      <c r="G9" s="94" t="s">
        <v>53</v>
      </c>
      <c r="H9" s="95">
        <v>599.84</v>
      </c>
      <c r="I9" s="131">
        <v>362.29</v>
      </c>
      <c r="J9" s="77">
        <f t="shared" si="0"/>
        <v>962.13000000000011</v>
      </c>
      <c r="K9" s="188"/>
    </row>
    <row r="10" spans="1:11" ht="12.95" customHeight="1" x14ac:dyDescent="0.25">
      <c r="A10" s="209"/>
      <c r="B10" s="195" t="s">
        <v>193</v>
      </c>
      <c r="C10" s="78" t="s">
        <v>39</v>
      </c>
      <c r="D10" s="123" t="s">
        <v>52</v>
      </c>
      <c r="E10" s="76">
        <v>4356</v>
      </c>
      <c r="F10" s="194">
        <v>5336</v>
      </c>
      <c r="G10" s="94" t="s">
        <v>53</v>
      </c>
      <c r="H10" s="95">
        <v>599.84</v>
      </c>
      <c r="I10" s="131">
        <v>362.29</v>
      </c>
      <c r="J10" s="77">
        <f t="shared" si="0"/>
        <v>962.13000000000011</v>
      </c>
      <c r="K10" s="188"/>
    </row>
    <row r="11" spans="1:11" ht="12.95" customHeight="1" x14ac:dyDescent="0.25">
      <c r="A11" s="209"/>
      <c r="B11" s="195" t="s">
        <v>194</v>
      </c>
      <c r="C11" s="78" t="s">
        <v>39</v>
      </c>
      <c r="D11" s="123" t="s">
        <v>52</v>
      </c>
      <c r="E11" s="76"/>
      <c r="F11" s="194">
        <v>4122</v>
      </c>
      <c r="G11" s="94" t="s">
        <v>54</v>
      </c>
      <c r="H11" s="95">
        <v>5278.55</v>
      </c>
      <c r="I11" s="131">
        <v>3286.24</v>
      </c>
      <c r="J11" s="77">
        <f t="shared" si="0"/>
        <v>8564.7900000000009</v>
      </c>
      <c r="K11" s="188"/>
    </row>
    <row r="12" spans="1:11" ht="12.95" customHeight="1" x14ac:dyDescent="0.25">
      <c r="A12" s="209"/>
      <c r="B12" s="195" t="s">
        <v>195</v>
      </c>
      <c r="C12" s="78" t="s">
        <v>39</v>
      </c>
      <c r="D12" s="123" t="s">
        <v>52</v>
      </c>
      <c r="E12" s="76">
        <v>4350</v>
      </c>
      <c r="F12" s="194">
        <v>5336</v>
      </c>
      <c r="G12" s="94" t="s">
        <v>54</v>
      </c>
      <c r="H12" s="95">
        <v>5278.55</v>
      </c>
      <c r="I12" s="131">
        <v>3286.24</v>
      </c>
      <c r="J12" s="77">
        <f t="shared" si="0"/>
        <v>8564.7900000000009</v>
      </c>
      <c r="K12" s="188"/>
    </row>
    <row r="13" spans="1:11" ht="12.95" customHeight="1" x14ac:dyDescent="0.25">
      <c r="A13" s="209"/>
      <c r="B13" s="195" t="s">
        <v>196</v>
      </c>
      <c r="C13" s="78" t="s">
        <v>39</v>
      </c>
      <c r="D13" s="123" t="s">
        <v>52</v>
      </c>
      <c r="E13" s="76"/>
      <c r="F13" s="194">
        <v>4122</v>
      </c>
      <c r="G13" s="94" t="s">
        <v>55</v>
      </c>
      <c r="H13" s="95">
        <v>2004.82</v>
      </c>
      <c r="I13" s="131">
        <v>1145.43</v>
      </c>
      <c r="J13" s="77">
        <f t="shared" si="0"/>
        <v>3150.25</v>
      </c>
      <c r="K13" s="188"/>
    </row>
    <row r="14" spans="1:11" ht="12.95" customHeight="1" x14ac:dyDescent="0.25">
      <c r="A14" s="209"/>
      <c r="B14" s="195" t="s">
        <v>197</v>
      </c>
      <c r="C14" s="78" t="s">
        <v>39</v>
      </c>
      <c r="D14" s="123" t="s">
        <v>52</v>
      </c>
      <c r="E14" s="76">
        <v>4351</v>
      </c>
      <c r="F14" s="194">
        <v>5336</v>
      </c>
      <c r="G14" s="94" t="s">
        <v>55</v>
      </c>
      <c r="H14" s="95">
        <v>2004.82</v>
      </c>
      <c r="I14" s="131">
        <v>1145.43</v>
      </c>
      <c r="J14" s="77">
        <f t="shared" si="0"/>
        <v>3150.25</v>
      </c>
      <c r="K14" s="188"/>
    </row>
    <row r="15" spans="1:11" ht="12.95" customHeight="1" x14ac:dyDescent="0.25">
      <c r="A15" s="209"/>
      <c r="B15" s="195" t="s">
        <v>198</v>
      </c>
      <c r="C15" s="78" t="s">
        <v>39</v>
      </c>
      <c r="D15" s="123" t="s">
        <v>52</v>
      </c>
      <c r="E15" s="76"/>
      <c r="F15" s="194">
        <v>4122</v>
      </c>
      <c r="G15" s="94" t="s">
        <v>56</v>
      </c>
      <c r="H15" s="95">
        <v>8911.09</v>
      </c>
      <c r="I15" s="131">
        <v>5477.06</v>
      </c>
      <c r="J15" s="77">
        <f t="shared" si="0"/>
        <v>14388.150000000001</v>
      </c>
      <c r="K15" s="188"/>
    </row>
    <row r="16" spans="1:11" ht="12.95" customHeight="1" x14ac:dyDescent="0.25">
      <c r="A16" s="209"/>
      <c r="B16" s="195" t="s">
        <v>199</v>
      </c>
      <c r="C16" s="78" t="s">
        <v>39</v>
      </c>
      <c r="D16" s="123" t="s">
        <v>52</v>
      </c>
      <c r="E16" s="76">
        <v>4350</v>
      </c>
      <c r="F16" s="194">
        <v>5336</v>
      </c>
      <c r="G16" s="94" t="s">
        <v>56</v>
      </c>
      <c r="H16" s="95">
        <v>8911.09</v>
      </c>
      <c r="I16" s="131">
        <v>5477.06</v>
      </c>
      <c r="J16" s="77">
        <f t="shared" si="0"/>
        <v>14388.150000000001</v>
      </c>
      <c r="K16" s="188"/>
    </row>
    <row r="17" spans="1:15" ht="12.95" customHeight="1" x14ac:dyDescent="0.25">
      <c r="A17" s="209"/>
      <c r="B17" s="195" t="s">
        <v>200</v>
      </c>
      <c r="C17" s="78" t="s">
        <v>39</v>
      </c>
      <c r="D17" s="123" t="s">
        <v>52</v>
      </c>
      <c r="E17" s="76"/>
      <c r="F17" s="194">
        <v>4122</v>
      </c>
      <c r="G17" s="94" t="s">
        <v>57</v>
      </c>
      <c r="H17" s="95">
        <v>1121.06</v>
      </c>
      <c r="I17" s="131">
        <v>726.97</v>
      </c>
      <c r="J17" s="77">
        <f t="shared" si="0"/>
        <v>1848.03</v>
      </c>
      <c r="K17" s="188"/>
    </row>
    <row r="18" spans="1:15" ht="12.95" customHeight="1" x14ac:dyDescent="0.25">
      <c r="A18" s="209"/>
      <c r="B18" s="195" t="s">
        <v>201</v>
      </c>
      <c r="C18" s="78" t="s">
        <v>39</v>
      </c>
      <c r="D18" s="123" t="s">
        <v>52</v>
      </c>
      <c r="E18" s="76">
        <v>4359</v>
      </c>
      <c r="F18" s="194">
        <v>5336</v>
      </c>
      <c r="G18" s="94" t="s">
        <v>57</v>
      </c>
      <c r="H18" s="95">
        <v>1121.06</v>
      </c>
      <c r="I18" s="100">
        <v>726.97</v>
      </c>
      <c r="J18" s="77">
        <f t="shared" si="0"/>
        <v>1848.03</v>
      </c>
      <c r="K18" s="188"/>
    </row>
    <row r="19" spans="1:15" ht="12.95" customHeight="1" x14ac:dyDescent="0.25">
      <c r="A19" s="209"/>
      <c r="B19" s="195" t="s">
        <v>202</v>
      </c>
      <c r="C19" s="78" t="s">
        <v>39</v>
      </c>
      <c r="D19" s="123" t="s">
        <v>52</v>
      </c>
      <c r="E19" s="76"/>
      <c r="F19" s="194">
        <v>4122</v>
      </c>
      <c r="G19" s="94" t="s">
        <v>58</v>
      </c>
      <c r="H19" s="95">
        <v>5859.07</v>
      </c>
      <c r="I19" s="100">
        <v>3767.64</v>
      </c>
      <c r="J19" s="77">
        <f t="shared" si="0"/>
        <v>9626.7099999999991</v>
      </c>
      <c r="K19" s="188"/>
    </row>
    <row r="20" spans="1:15" ht="12.95" customHeight="1" x14ac:dyDescent="0.25">
      <c r="A20" s="209"/>
      <c r="B20" s="195" t="s">
        <v>203</v>
      </c>
      <c r="C20" s="78" t="s">
        <v>39</v>
      </c>
      <c r="D20" s="123" t="s">
        <v>52</v>
      </c>
      <c r="E20" s="76">
        <v>4357</v>
      </c>
      <c r="F20" s="194">
        <v>5336</v>
      </c>
      <c r="G20" s="94" t="s">
        <v>58</v>
      </c>
      <c r="H20" s="95">
        <v>5859.07</v>
      </c>
      <c r="I20" s="100">
        <v>3767.64</v>
      </c>
      <c r="J20" s="77">
        <f t="shared" si="0"/>
        <v>9626.7099999999991</v>
      </c>
      <c r="K20" s="188"/>
    </row>
    <row r="21" spans="1:15" ht="12.95" customHeight="1" x14ac:dyDescent="0.25">
      <c r="A21" s="209"/>
      <c r="B21" s="195" t="s">
        <v>204</v>
      </c>
      <c r="C21" s="78" t="s">
        <v>39</v>
      </c>
      <c r="D21" s="123" t="s">
        <v>52</v>
      </c>
      <c r="E21" s="76"/>
      <c r="F21" s="194">
        <v>4122</v>
      </c>
      <c r="G21" s="94" t="s">
        <v>59</v>
      </c>
      <c r="H21" s="95">
        <v>2242.12</v>
      </c>
      <c r="I21" s="100">
        <v>1453.95</v>
      </c>
      <c r="J21" s="77">
        <f t="shared" si="0"/>
        <v>3696.0699999999997</v>
      </c>
      <c r="K21" s="188"/>
    </row>
    <row r="22" spans="1:15" ht="12.95" customHeight="1" x14ac:dyDescent="0.25">
      <c r="A22" s="209"/>
      <c r="B22" s="195" t="s">
        <v>205</v>
      </c>
      <c r="C22" s="78" t="s">
        <v>39</v>
      </c>
      <c r="D22" s="123" t="s">
        <v>52</v>
      </c>
      <c r="E22" s="76">
        <v>4359</v>
      </c>
      <c r="F22" s="194">
        <v>5336</v>
      </c>
      <c r="G22" s="94" t="s">
        <v>59</v>
      </c>
      <c r="H22" s="95">
        <v>2242.12</v>
      </c>
      <c r="I22" s="100">
        <v>1453.95</v>
      </c>
      <c r="J22" s="77">
        <f t="shared" si="0"/>
        <v>3696.0699999999997</v>
      </c>
      <c r="K22" s="188"/>
    </row>
    <row r="23" spans="1:15" ht="12.95" customHeight="1" x14ac:dyDescent="0.25">
      <c r="A23" s="9"/>
      <c r="B23" s="10"/>
      <c r="C23" s="11"/>
      <c r="D23" s="11"/>
      <c r="E23" s="226" t="s">
        <v>16</v>
      </c>
      <c r="F23" s="227"/>
      <c r="G23" s="228"/>
      <c r="H23" s="8">
        <f>H5+H7+H9+H11+H13+H15+H17+H19+H21</f>
        <v>26154.05</v>
      </c>
      <c r="I23" s="8">
        <f t="shared" ref="I23:J23" si="1">I5+I7+I9+I11+I13+I15+I17+I19+I21</f>
        <v>16689.68</v>
      </c>
      <c r="J23" s="8">
        <f t="shared" si="1"/>
        <v>42843.73</v>
      </c>
      <c r="L23" s="171">
        <v>1000</v>
      </c>
      <c r="M23" s="71" t="s">
        <v>164</v>
      </c>
      <c r="N23" s="172">
        <v>225.42</v>
      </c>
      <c r="O23" s="71" t="s">
        <v>119</v>
      </c>
    </row>
    <row r="24" spans="1:15" ht="12.95" customHeight="1" x14ac:dyDescent="0.25">
      <c r="A24" s="9"/>
      <c r="B24" s="12" t="s">
        <v>37</v>
      </c>
      <c r="C24" s="11"/>
      <c r="D24" s="11"/>
      <c r="E24" s="229" t="s">
        <v>17</v>
      </c>
      <c r="F24" s="229"/>
      <c r="G24" s="229"/>
      <c r="H24" s="8">
        <f>H8+H10+H12+H14+H16+H18+H20+H22</f>
        <v>26154.05</v>
      </c>
      <c r="I24" s="8">
        <f t="shared" ref="I24:J24" si="2">I8+I10+I12+I14+I16+I18+I20+I22</f>
        <v>16255.58</v>
      </c>
      <c r="J24" s="8">
        <f t="shared" si="2"/>
        <v>42409.63</v>
      </c>
      <c r="K24" s="72"/>
      <c r="M24" s="71" t="s">
        <v>165</v>
      </c>
      <c r="N24" s="174">
        <v>774.58</v>
      </c>
    </row>
    <row r="25" spans="1:15" ht="12.95" customHeight="1" x14ac:dyDescent="0.25">
      <c r="A25" s="9"/>
      <c r="B25" s="13"/>
      <c r="C25" s="11"/>
      <c r="D25" s="11"/>
      <c r="E25" s="230" t="s">
        <v>18</v>
      </c>
      <c r="F25" s="230"/>
      <c r="G25" s="230"/>
      <c r="H25" s="8">
        <f>H6</f>
        <v>0</v>
      </c>
      <c r="I25" s="8">
        <f t="shared" ref="I25:J25" si="3">I6</f>
        <v>434.1</v>
      </c>
      <c r="J25" s="8">
        <f t="shared" si="3"/>
        <v>434.1</v>
      </c>
      <c r="N25" s="172">
        <f>SUM(N23:N24)</f>
        <v>1000</v>
      </c>
    </row>
    <row r="26" spans="1:15" ht="12.95" customHeight="1" x14ac:dyDescent="0.25">
      <c r="A26" s="15"/>
      <c r="B26" s="16"/>
      <c r="C26" s="17"/>
      <c r="D26" s="17"/>
      <c r="E26" s="230" t="s">
        <v>19</v>
      </c>
      <c r="F26" s="230"/>
      <c r="G26" s="230"/>
      <c r="H26" s="18">
        <f>H23-H24-H25</f>
        <v>0</v>
      </c>
      <c r="I26" s="18">
        <f t="shared" ref="I26" si="4">I23-I24-I25</f>
        <v>0</v>
      </c>
      <c r="J26" s="8">
        <f t="shared" ref="J26" si="5">J24</f>
        <v>42409.63</v>
      </c>
    </row>
    <row r="27" spans="1:15" ht="12.95" customHeight="1" x14ac:dyDescent="0.25">
      <c r="A27" s="19" t="s">
        <v>20</v>
      </c>
      <c r="B27" s="20"/>
      <c r="C27" s="21"/>
      <c r="D27" s="21"/>
      <c r="E27" s="177"/>
      <c r="F27" s="30"/>
      <c r="G27" s="30"/>
      <c r="H27" s="178"/>
      <c r="I27" s="178"/>
      <c r="J27" s="179"/>
    </row>
    <row r="28" spans="1:15" ht="12.95" customHeight="1" x14ac:dyDescent="0.25">
      <c r="A28" s="220" t="s">
        <v>13</v>
      </c>
      <c r="B28" s="88" t="s">
        <v>173</v>
      </c>
      <c r="C28" s="78" t="s">
        <v>39</v>
      </c>
      <c r="D28" s="78"/>
      <c r="E28" s="122">
        <v>3744</v>
      </c>
      <c r="F28" s="122">
        <v>5169</v>
      </c>
      <c r="G28" s="122"/>
      <c r="H28" s="196">
        <v>0</v>
      </c>
      <c r="I28" s="197">
        <v>25</v>
      </c>
      <c r="J28" s="141">
        <f t="shared" ref="J28:J34" si="6">H28+I28</f>
        <v>25</v>
      </c>
    </row>
    <row r="29" spans="1:15" ht="12.95" customHeight="1" x14ac:dyDescent="0.25">
      <c r="A29" s="221"/>
      <c r="B29" s="97" t="s">
        <v>172</v>
      </c>
      <c r="C29" s="48"/>
      <c r="D29" s="48"/>
      <c r="E29" s="180">
        <v>5512</v>
      </c>
      <c r="F29" s="180">
        <v>5019</v>
      </c>
      <c r="G29" s="74" t="s">
        <v>168</v>
      </c>
      <c r="H29" s="47">
        <v>70</v>
      </c>
      <c r="I29" s="49">
        <v>20</v>
      </c>
      <c r="J29" s="119">
        <f t="shared" si="6"/>
        <v>90</v>
      </c>
    </row>
    <row r="30" spans="1:15" ht="12.95" customHeight="1" x14ac:dyDescent="0.25">
      <c r="A30" s="221"/>
      <c r="B30" s="97" t="s">
        <v>174</v>
      </c>
      <c r="C30" s="48"/>
      <c r="D30" s="48"/>
      <c r="E30" s="180">
        <v>5512</v>
      </c>
      <c r="F30" s="180">
        <v>5019</v>
      </c>
      <c r="G30" s="74" t="s">
        <v>169</v>
      </c>
      <c r="H30" s="47">
        <v>20</v>
      </c>
      <c r="I30" s="49">
        <v>30</v>
      </c>
      <c r="J30" s="119">
        <f>SUM(H30+I30)</f>
        <v>50</v>
      </c>
    </row>
    <row r="31" spans="1:15" ht="12.95" customHeight="1" x14ac:dyDescent="0.25">
      <c r="A31" s="221"/>
      <c r="B31" s="97" t="s">
        <v>175</v>
      </c>
      <c r="C31" s="48"/>
      <c r="D31" s="48"/>
      <c r="E31" s="180">
        <v>5512</v>
      </c>
      <c r="F31" s="180">
        <v>5021</v>
      </c>
      <c r="G31" s="74" t="s">
        <v>169</v>
      </c>
      <c r="H31" s="47">
        <v>80</v>
      </c>
      <c r="I31" s="49">
        <v>30</v>
      </c>
      <c r="J31" s="119">
        <f t="shared" si="6"/>
        <v>110</v>
      </c>
    </row>
    <row r="32" spans="1:15" ht="12.95" customHeight="1" x14ac:dyDescent="0.25">
      <c r="A32" s="221"/>
      <c r="B32" s="97" t="s">
        <v>176</v>
      </c>
      <c r="C32" s="48"/>
      <c r="D32" s="48"/>
      <c r="E32" s="180">
        <v>5512</v>
      </c>
      <c r="F32" s="180">
        <v>5039</v>
      </c>
      <c r="G32" s="74" t="s">
        <v>169</v>
      </c>
      <c r="H32" s="47">
        <v>15</v>
      </c>
      <c r="I32" s="49">
        <v>10</v>
      </c>
      <c r="J32" s="119">
        <f t="shared" si="6"/>
        <v>25</v>
      </c>
    </row>
    <row r="33" spans="1:11" ht="12.95" customHeight="1" x14ac:dyDescent="0.25">
      <c r="A33" s="221"/>
      <c r="B33" s="97" t="s">
        <v>177</v>
      </c>
      <c r="C33" s="48"/>
      <c r="D33" s="48"/>
      <c r="E33" s="180">
        <v>5512</v>
      </c>
      <c r="F33" s="180">
        <v>5042</v>
      </c>
      <c r="G33" s="74" t="s">
        <v>169</v>
      </c>
      <c r="H33" s="47">
        <v>5</v>
      </c>
      <c r="I33" s="49">
        <v>3</v>
      </c>
      <c r="J33" s="119">
        <f t="shared" si="6"/>
        <v>8</v>
      </c>
    </row>
    <row r="34" spans="1:11" ht="12.95" customHeight="1" x14ac:dyDescent="0.25">
      <c r="A34" s="221"/>
      <c r="B34" s="88" t="s">
        <v>178</v>
      </c>
      <c r="C34" s="78" t="s">
        <v>39</v>
      </c>
      <c r="D34" s="78"/>
      <c r="E34" s="122">
        <v>5512</v>
      </c>
      <c r="F34" s="122">
        <v>5175</v>
      </c>
      <c r="G34" s="123" t="s">
        <v>169</v>
      </c>
      <c r="H34" s="99">
        <v>0</v>
      </c>
      <c r="I34" s="100">
        <v>5</v>
      </c>
      <c r="J34" s="141">
        <f t="shared" si="6"/>
        <v>5</v>
      </c>
    </row>
    <row r="35" spans="1:11" ht="12.95" customHeight="1" x14ac:dyDescent="0.25">
      <c r="A35" s="221"/>
      <c r="B35" s="97" t="s">
        <v>170</v>
      </c>
      <c r="C35" s="48"/>
      <c r="D35" s="48"/>
      <c r="E35" s="180">
        <v>5212</v>
      </c>
      <c r="F35" s="180">
        <v>5137</v>
      </c>
      <c r="G35" s="74"/>
      <c r="H35" s="47">
        <v>100</v>
      </c>
      <c r="I35" s="49">
        <v>-40</v>
      </c>
      <c r="J35" s="119">
        <f>SUM(H35:I35)</f>
        <v>60</v>
      </c>
    </row>
    <row r="36" spans="1:11" ht="12.95" customHeight="1" x14ac:dyDescent="0.25">
      <c r="A36" s="221"/>
      <c r="B36" s="97" t="s">
        <v>171</v>
      </c>
      <c r="C36" s="48"/>
      <c r="D36" s="48"/>
      <c r="E36" s="180">
        <v>5212</v>
      </c>
      <c r="F36" s="180">
        <v>5169</v>
      </c>
      <c r="G36" s="74"/>
      <c r="H36" s="47">
        <v>380</v>
      </c>
      <c r="I36" s="49">
        <v>-78</v>
      </c>
      <c r="J36" s="119">
        <f t="shared" ref="J36:J37" si="7">SUM(H36:I36)</f>
        <v>302</v>
      </c>
    </row>
    <row r="37" spans="1:11" ht="12.95" customHeight="1" x14ac:dyDescent="0.25">
      <c r="A37" s="221"/>
      <c r="B37" s="97" t="s">
        <v>179</v>
      </c>
      <c r="C37" s="48"/>
      <c r="D37" s="48"/>
      <c r="E37" s="180">
        <v>5512</v>
      </c>
      <c r="F37" s="180">
        <v>5131</v>
      </c>
      <c r="G37" s="74" t="s">
        <v>169</v>
      </c>
      <c r="H37" s="47">
        <v>5</v>
      </c>
      <c r="I37" s="49">
        <v>-5</v>
      </c>
      <c r="J37" s="119">
        <f t="shared" si="7"/>
        <v>0</v>
      </c>
    </row>
    <row r="38" spans="1:11" ht="12.95" customHeight="1" x14ac:dyDescent="0.25">
      <c r="A38" s="220" t="s">
        <v>14</v>
      </c>
      <c r="B38" s="189" t="s">
        <v>183</v>
      </c>
      <c r="C38" s="190"/>
      <c r="D38" s="190"/>
      <c r="E38" s="181">
        <v>3429</v>
      </c>
      <c r="F38" s="181">
        <v>5171</v>
      </c>
      <c r="G38" s="147" t="s">
        <v>180</v>
      </c>
      <c r="H38" s="191">
        <v>1500</v>
      </c>
      <c r="I38" s="192">
        <v>-200</v>
      </c>
      <c r="J38" s="69">
        <f t="shared" ref="J38:J40" si="8">H38+I38</f>
        <v>1300</v>
      </c>
      <c r="K38" s="50"/>
    </row>
    <row r="39" spans="1:11" ht="12.95" customHeight="1" x14ac:dyDescent="0.25">
      <c r="A39" s="221"/>
      <c r="B39" s="189" t="s">
        <v>184</v>
      </c>
      <c r="C39" s="190"/>
      <c r="D39" s="190"/>
      <c r="E39" s="181">
        <v>3412</v>
      </c>
      <c r="F39" s="181">
        <v>5171</v>
      </c>
      <c r="G39" s="147" t="s">
        <v>181</v>
      </c>
      <c r="H39" s="191">
        <v>620</v>
      </c>
      <c r="I39" s="192">
        <v>-120</v>
      </c>
      <c r="J39" s="69">
        <f t="shared" si="8"/>
        <v>500</v>
      </c>
      <c r="K39" s="50"/>
    </row>
    <row r="40" spans="1:11" ht="12.95" customHeight="1" x14ac:dyDescent="0.25">
      <c r="A40" s="222"/>
      <c r="B40" s="189" t="s">
        <v>185</v>
      </c>
      <c r="C40" s="190"/>
      <c r="D40" s="190"/>
      <c r="E40" s="181">
        <v>3412</v>
      </c>
      <c r="F40" s="181">
        <v>5171</v>
      </c>
      <c r="G40" s="147" t="s">
        <v>182</v>
      </c>
      <c r="H40" s="191">
        <v>900</v>
      </c>
      <c r="I40" s="192">
        <v>320</v>
      </c>
      <c r="J40" s="69">
        <f t="shared" si="8"/>
        <v>1220</v>
      </c>
      <c r="K40" s="50"/>
    </row>
    <row r="41" spans="1:11" ht="12.95" customHeight="1" x14ac:dyDescent="0.25">
      <c r="A41" s="15"/>
      <c r="B41" s="20"/>
      <c r="C41" s="21"/>
      <c r="D41" s="21"/>
      <c r="E41" s="224" t="s">
        <v>21</v>
      </c>
      <c r="F41" s="206"/>
      <c r="G41" s="225"/>
      <c r="H41" s="26">
        <f>SUM(H28:H40)</f>
        <v>3695</v>
      </c>
      <c r="I41" s="26">
        <f t="shared" ref="I41:J41" si="9">SUM(I28:I40)</f>
        <v>0</v>
      </c>
      <c r="J41" s="26">
        <f t="shared" si="9"/>
        <v>3695</v>
      </c>
    </row>
    <row r="42" spans="1:11" ht="12.95" customHeight="1" x14ac:dyDescent="0.25">
      <c r="A42" s="44" t="s">
        <v>22</v>
      </c>
      <c r="B42" s="20"/>
      <c r="C42" s="21"/>
      <c r="D42" s="21"/>
      <c r="E42" s="22"/>
      <c r="F42" s="20"/>
      <c r="G42" s="20"/>
      <c r="H42" s="23"/>
      <c r="I42" s="23"/>
      <c r="J42" s="27"/>
    </row>
    <row r="43" spans="1:11" ht="12.95" customHeight="1" x14ac:dyDescent="0.25">
      <c r="A43" s="187" t="s">
        <v>13</v>
      </c>
      <c r="B43" s="155"/>
      <c r="C43" s="175"/>
      <c r="D43" s="175"/>
      <c r="E43" s="147"/>
      <c r="F43" s="175"/>
      <c r="G43" s="147"/>
      <c r="H43" s="47"/>
      <c r="I43" s="49"/>
      <c r="J43" s="69">
        <f t="shared" ref="J43" si="10">H43+I43</f>
        <v>0</v>
      </c>
    </row>
    <row r="44" spans="1:11" ht="12.95" customHeight="1" x14ac:dyDescent="0.25">
      <c r="A44" s="52"/>
      <c r="B44" s="53"/>
      <c r="C44" s="54"/>
      <c r="D44" s="54"/>
      <c r="E44" s="223" t="s">
        <v>23</v>
      </c>
      <c r="F44" s="223"/>
      <c r="G44" s="223"/>
      <c r="H44" s="42">
        <f>SUM(H43:H43)</f>
        <v>0</v>
      </c>
      <c r="I44" s="42">
        <f>SUM(I43:I43)</f>
        <v>0</v>
      </c>
      <c r="J44" s="42">
        <f>SUM(J43:J43)</f>
        <v>0</v>
      </c>
    </row>
    <row r="45" spans="1:11" ht="12.95" customHeight="1" x14ac:dyDescent="0.25">
      <c r="A45" s="55" t="s">
        <v>33</v>
      </c>
      <c r="B45" s="56"/>
      <c r="C45" s="57"/>
      <c r="D45" s="57"/>
      <c r="E45" s="58"/>
      <c r="F45" s="58"/>
      <c r="G45" s="58"/>
      <c r="H45" s="39"/>
      <c r="I45" s="40"/>
      <c r="J45" s="14"/>
    </row>
    <row r="46" spans="1:11" ht="12.95" customHeight="1" x14ac:dyDescent="0.25">
      <c r="A46" s="105"/>
      <c r="B46" s="97"/>
      <c r="C46" s="48"/>
      <c r="D46" s="51"/>
      <c r="E46" s="98"/>
      <c r="F46" s="74"/>
      <c r="G46" s="74"/>
      <c r="H46" s="47">
        <v>0</v>
      </c>
      <c r="I46" s="49">
        <v>0</v>
      </c>
      <c r="J46" s="47">
        <f>H46+I46</f>
        <v>0</v>
      </c>
    </row>
    <row r="47" spans="1:11" ht="12.95" customHeight="1" x14ac:dyDescent="0.25">
      <c r="A47" s="17"/>
      <c r="B47" s="16"/>
      <c r="C47" s="17"/>
      <c r="D47" s="17"/>
      <c r="E47" s="213" t="s">
        <v>34</v>
      </c>
      <c r="F47" s="214"/>
      <c r="G47" s="215"/>
      <c r="H47" s="59">
        <f>SUM(H46:H46)</f>
        <v>0</v>
      </c>
      <c r="I47" s="42">
        <f>SUM(I46:I46)</f>
        <v>0</v>
      </c>
      <c r="J47" s="59">
        <f>SUM(J46:J46)</f>
        <v>0</v>
      </c>
    </row>
    <row r="48" spans="1:11" ht="12.95" customHeight="1" x14ac:dyDescent="0.25">
      <c r="A48" s="17"/>
      <c r="B48" s="16"/>
      <c r="C48" s="17"/>
      <c r="D48" s="17"/>
      <c r="E48" s="28"/>
      <c r="F48" s="28"/>
      <c r="G48" s="29"/>
      <c r="H48" s="39"/>
      <c r="I48" s="40"/>
      <c r="J48" s="41"/>
    </row>
    <row r="49" spans="1:10" ht="12.95" customHeight="1" x14ac:dyDescent="0.25">
      <c r="A49" s="3"/>
      <c r="B49" s="133" t="s">
        <v>32</v>
      </c>
      <c r="C49" s="21"/>
      <c r="D49" s="21"/>
      <c r="E49" s="216" t="s">
        <v>16</v>
      </c>
      <c r="F49" s="217"/>
      <c r="G49" s="217"/>
      <c r="H49" s="218"/>
      <c r="I49" s="25">
        <f>I23</f>
        <v>16689.68</v>
      </c>
      <c r="J49" s="45"/>
    </row>
    <row r="50" spans="1:10" ht="12.95" customHeight="1" x14ac:dyDescent="0.25">
      <c r="A50" s="3"/>
      <c r="B50" s="134"/>
      <c r="C50" s="21"/>
      <c r="D50" s="21"/>
      <c r="E50" s="216" t="s">
        <v>24</v>
      </c>
      <c r="F50" s="217"/>
      <c r="G50" s="217"/>
      <c r="H50" s="218"/>
      <c r="I50" s="25">
        <f>I41+I24</f>
        <v>16255.58</v>
      </c>
      <c r="J50" s="15"/>
    </row>
    <row r="51" spans="1:10" ht="12.95" customHeight="1" x14ac:dyDescent="0.25">
      <c r="A51" s="3"/>
      <c r="B51" s="134"/>
      <c r="C51" s="21"/>
      <c r="D51" s="21"/>
      <c r="E51" s="216" t="s">
        <v>25</v>
      </c>
      <c r="F51" s="217"/>
      <c r="G51" s="217"/>
      <c r="H51" s="218"/>
      <c r="I51" s="25">
        <f>I44+I25</f>
        <v>434.1</v>
      </c>
      <c r="J51" s="46"/>
    </row>
    <row r="52" spans="1:10" ht="12.95" customHeight="1" x14ac:dyDescent="0.25">
      <c r="A52" s="3"/>
      <c r="B52" s="134"/>
      <c r="C52" s="21"/>
      <c r="D52" s="21"/>
      <c r="E52" s="216" t="s">
        <v>26</v>
      </c>
      <c r="F52" s="217"/>
      <c r="G52" s="217"/>
      <c r="H52" s="218"/>
      <c r="I52" s="25">
        <f>I50+I51</f>
        <v>16689.68</v>
      </c>
      <c r="J52" s="46"/>
    </row>
    <row r="53" spans="1:10" ht="12.95" customHeight="1" x14ac:dyDescent="0.25">
      <c r="A53" s="3"/>
      <c r="B53" s="134"/>
      <c r="C53" s="21"/>
      <c r="D53" s="21"/>
      <c r="E53" s="210" t="s">
        <v>27</v>
      </c>
      <c r="F53" s="211"/>
      <c r="G53" s="211"/>
      <c r="H53" s="212"/>
      <c r="I53" s="25">
        <f>I49-I52</f>
        <v>0</v>
      </c>
      <c r="J53" s="46"/>
    </row>
    <row r="54" spans="1:10" ht="12.95" customHeight="1" x14ac:dyDescent="0.25">
      <c r="A54" s="3"/>
      <c r="B54" s="134"/>
      <c r="C54" s="21"/>
      <c r="D54" s="21"/>
      <c r="E54" s="210" t="s">
        <v>28</v>
      </c>
      <c r="F54" s="211"/>
      <c r="G54" s="211"/>
      <c r="H54" s="212"/>
      <c r="I54" s="25">
        <f>I47</f>
        <v>0</v>
      </c>
      <c r="J54" s="46"/>
    </row>
    <row r="55" spans="1:10" ht="12.95" customHeight="1" x14ac:dyDescent="0.25">
      <c r="A55" s="3"/>
      <c r="B55" s="64"/>
      <c r="C55" s="36"/>
      <c r="D55" s="36"/>
      <c r="E55" s="37"/>
      <c r="F55" s="3"/>
      <c r="G55" s="20"/>
      <c r="H55" s="63">
        <v>45469</v>
      </c>
      <c r="I55" s="64"/>
      <c r="J55" s="65">
        <v>45469</v>
      </c>
    </row>
    <row r="56" spans="1:10" ht="12.95" customHeight="1" x14ac:dyDescent="0.25">
      <c r="A56" s="3"/>
      <c r="B56" s="133" t="s">
        <v>36</v>
      </c>
      <c r="C56" s="21"/>
      <c r="D56" s="21"/>
      <c r="E56" s="38" t="s">
        <v>29</v>
      </c>
      <c r="F56" s="30"/>
      <c r="G56" s="31"/>
      <c r="H56" s="66">
        <v>620747.06999999995</v>
      </c>
      <c r="I56" s="67">
        <f>I49</f>
        <v>16689.68</v>
      </c>
      <c r="J56" s="67">
        <f>H56+I56</f>
        <v>637436.75</v>
      </c>
    </row>
    <row r="57" spans="1:10" ht="12.95" customHeight="1" x14ac:dyDescent="0.25">
      <c r="A57" s="3"/>
      <c r="B57" s="134"/>
      <c r="C57" s="21"/>
      <c r="D57" s="21"/>
      <c r="E57" s="32" t="s">
        <v>24</v>
      </c>
      <c r="F57" s="33"/>
      <c r="G57" s="24"/>
      <c r="H57" s="68">
        <v>510852.11</v>
      </c>
      <c r="I57" s="67">
        <f>I41+I24</f>
        <v>16255.58</v>
      </c>
      <c r="J57" s="69">
        <f>H57+I57</f>
        <v>527107.68999999994</v>
      </c>
    </row>
    <row r="58" spans="1:10" ht="12.95" customHeight="1" x14ac:dyDescent="0.25">
      <c r="A58" s="3"/>
      <c r="B58" s="134"/>
      <c r="C58" s="21"/>
      <c r="D58" s="21"/>
      <c r="E58" s="15" t="s">
        <v>25</v>
      </c>
      <c r="F58" s="20"/>
      <c r="G58" s="34"/>
      <c r="H58" s="68">
        <v>265879.17</v>
      </c>
      <c r="I58" s="67">
        <f>I44+I25</f>
        <v>434.1</v>
      </c>
      <c r="J58" s="69">
        <f>H58+I58</f>
        <v>266313.26999999996</v>
      </c>
    </row>
    <row r="59" spans="1:10" ht="12.95" customHeight="1" x14ac:dyDescent="0.25">
      <c r="A59" s="3"/>
      <c r="B59" s="135"/>
      <c r="C59" s="36"/>
      <c r="D59" s="36"/>
      <c r="E59" s="35" t="s">
        <v>30</v>
      </c>
      <c r="F59" s="33"/>
      <c r="G59" s="24"/>
      <c r="H59" s="67">
        <f>H57+H58</f>
        <v>776731.28</v>
      </c>
      <c r="I59" s="67">
        <f>SUM(I57:I58)</f>
        <v>16689.68</v>
      </c>
      <c r="J59" s="67">
        <f>SUM(J57:J58)</f>
        <v>793420.96</v>
      </c>
    </row>
    <row r="60" spans="1:10" ht="12.95" customHeight="1" x14ac:dyDescent="0.25">
      <c r="A60" s="3"/>
      <c r="B60" s="64"/>
      <c r="C60" s="36"/>
      <c r="D60" s="36"/>
      <c r="E60" s="15" t="s">
        <v>19</v>
      </c>
      <c r="F60" s="20"/>
      <c r="G60" s="34"/>
      <c r="H60" s="69">
        <f>H56-H59</f>
        <v>-155984.21000000008</v>
      </c>
      <c r="I60" s="67">
        <f>I56-I59</f>
        <v>0</v>
      </c>
      <c r="J60" s="69">
        <f>J56-J59</f>
        <v>-155984.20999999996</v>
      </c>
    </row>
    <row r="61" spans="1:10" ht="12.95" customHeight="1" x14ac:dyDescent="0.25">
      <c r="A61" s="3"/>
      <c r="B61" s="132" t="s">
        <v>42</v>
      </c>
      <c r="C61" s="36"/>
      <c r="D61" s="36"/>
      <c r="E61" s="32" t="s">
        <v>31</v>
      </c>
      <c r="F61" s="33"/>
      <c r="G61" s="24"/>
      <c r="H61" s="70">
        <v>155984.21</v>
      </c>
      <c r="I61" s="67">
        <f>I54</f>
        <v>0</v>
      </c>
      <c r="J61" s="69">
        <f>H61+I61</f>
        <v>155984.21</v>
      </c>
    </row>
    <row r="62" spans="1:10" ht="12.95" customHeight="1" x14ac:dyDescent="0.25"/>
    <row r="63" spans="1:10" ht="12.95" customHeight="1" x14ac:dyDescent="0.25"/>
    <row r="64" spans="1:10" ht="12.95" customHeight="1" x14ac:dyDescent="0.25"/>
    <row r="65" ht="12.95" customHeight="1" x14ac:dyDescent="0.25"/>
    <row r="66" ht="12.95" customHeight="1" x14ac:dyDescent="0.25"/>
    <row r="67" ht="12.95" customHeight="1" x14ac:dyDescent="0.25"/>
    <row r="68" ht="12.95" customHeight="1" x14ac:dyDescent="0.25"/>
    <row r="69" ht="12.95" customHeight="1" x14ac:dyDescent="0.25"/>
    <row r="70" ht="12.95" customHeight="1" x14ac:dyDescent="0.25"/>
    <row r="71" ht="12.95" customHeight="1" x14ac:dyDescent="0.25"/>
    <row r="72" ht="12.95" customHeight="1" x14ac:dyDescent="0.25"/>
    <row r="73" ht="12.95" customHeight="1" x14ac:dyDescent="0.25"/>
  </sheetData>
  <mergeCells count="23">
    <mergeCell ref="A5:A6"/>
    <mergeCell ref="E26:G26"/>
    <mergeCell ref="A7:A8"/>
    <mergeCell ref="A9:A22"/>
    <mergeCell ref="H1:J1"/>
    <mergeCell ref="B2:B3"/>
    <mergeCell ref="E2:E3"/>
    <mergeCell ref="F2:F3"/>
    <mergeCell ref="G2:G3"/>
    <mergeCell ref="A28:A37"/>
    <mergeCell ref="A38:A40"/>
    <mergeCell ref="E41:G41"/>
    <mergeCell ref="E23:G23"/>
    <mergeCell ref="E24:G24"/>
    <mergeCell ref="E25:G25"/>
    <mergeCell ref="E53:H53"/>
    <mergeCell ref="E54:H54"/>
    <mergeCell ref="E44:G44"/>
    <mergeCell ref="E47:G47"/>
    <mergeCell ref="E49:H49"/>
    <mergeCell ref="E50:H50"/>
    <mergeCell ref="E51:H51"/>
    <mergeCell ref="E52:H52"/>
  </mergeCells>
  <conditionalFormatting sqref="C23:D25 B1:B2">
    <cfRule type="expression" dxfId="98" priority="57" stopIfTrue="1">
      <formula>#REF!="Z"</formula>
    </cfRule>
    <cfRule type="expression" dxfId="97" priority="58" stopIfTrue="1">
      <formula>#REF!="T"</formula>
    </cfRule>
    <cfRule type="expression" dxfId="96" priority="59" stopIfTrue="1">
      <formula>#REF!="Y"</formula>
    </cfRule>
  </conditionalFormatting>
  <conditionalFormatting sqref="H57">
    <cfRule type="expression" dxfId="95" priority="54" stopIfTrue="1">
      <formula>$J57="Z"</formula>
    </cfRule>
    <cfRule type="expression" dxfId="94" priority="55" stopIfTrue="1">
      <formula>$J57="T"</formula>
    </cfRule>
    <cfRule type="expression" dxfId="93" priority="56" stopIfTrue="1">
      <formula>$J57="Y"</formula>
    </cfRule>
  </conditionalFormatting>
  <conditionalFormatting sqref="H58">
    <cfRule type="expression" dxfId="92" priority="51" stopIfTrue="1">
      <formula>$J58="Z"</formula>
    </cfRule>
    <cfRule type="expression" dxfId="91" priority="52" stopIfTrue="1">
      <formula>$J58="T"</formula>
    </cfRule>
    <cfRule type="expression" dxfId="90" priority="53" stopIfTrue="1">
      <formula>$J58="Y"</formula>
    </cfRule>
  </conditionalFormatting>
  <conditionalFormatting sqref="H56">
    <cfRule type="expression" dxfId="89" priority="48" stopIfTrue="1">
      <formula>$J56="Z"</formula>
    </cfRule>
    <cfRule type="expression" dxfId="88" priority="49" stopIfTrue="1">
      <formula>$J56="T"</formula>
    </cfRule>
    <cfRule type="expression" dxfId="87" priority="50" stopIfTrue="1">
      <formula>$J56="Y"</formula>
    </cfRule>
  </conditionalFormatting>
  <conditionalFormatting sqref="H57">
    <cfRule type="expression" dxfId="86" priority="45" stopIfTrue="1">
      <formula>$J57="Z"</formula>
    </cfRule>
    <cfRule type="expression" dxfId="85" priority="46" stopIfTrue="1">
      <formula>$J57="T"</formula>
    </cfRule>
    <cfRule type="expression" dxfId="84" priority="47" stopIfTrue="1">
      <formula>$J57="Y"</formula>
    </cfRule>
  </conditionalFormatting>
  <conditionalFormatting sqref="H58">
    <cfRule type="expression" dxfId="83" priority="42" stopIfTrue="1">
      <formula>$J58="Z"</formula>
    </cfRule>
    <cfRule type="expression" dxfId="82" priority="43" stopIfTrue="1">
      <formula>$J58="T"</formula>
    </cfRule>
    <cfRule type="expression" dxfId="81" priority="44" stopIfTrue="1">
      <formula>$J58="Y"</formula>
    </cfRule>
  </conditionalFormatting>
  <conditionalFormatting sqref="B1:B2">
    <cfRule type="expression" dxfId="80" priority="60" stopIfTrue="1">
      <formula>#REF!="Z"</formula>
    </cfRule>
    <cfRule type="expression" dxfId="79" priority="61" stopIfTrue="1">
      <formula>#REF!="T"</formula>
    </cfRule>
    <cfRule type="expression" dxfId="78" priority="62" stopIfTrue="1">
      <formula>#REF!="Y"</formula>
    </cfRule>
  </conditionalFormatting>
  <conditionalFormatting sqref="B43">
    <cfRule type="expression" dxfId="77" priority="22" stopIfTrue="1">
      <formula>#REF!="Z"</formula>
    </cfRule>
    <cfRule type="expression" dxfId="76" priority="23" stopIfTrue="1">
      <formula>#REF!="T"</formula>
    </cfRule>
    <cfRule type="expression" dxfId="75" priority="24" stopIfTrue="1">
      <formula>#REF!="Y"</formula>
    </cfRule>
  </conditionalFormatting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9"/>
  <sheetViews>
    <sheetView tabSelected="1" workbookViewId="0">
      <selection activeCell="M30" sqref="M30"/>
    </sheetView>
  </sheetViews>
  <sheetFormatPr defaultRowHeight="15" x14ac:dyDescent="0.25"/>
  <cols>
    <col min="1" max="1" width="4" style="50" customWidth="1"/>
    <col min="2" max="2" width="72.5703125" style="50" customWidth="1"/>
    <col min="3" max="3" width="4.140625" style="50" customWidth="1"/>
    <col min="4" max="4" width="10.42578125" style="50" customWidth="1"/>
    <col min="5" max="5" width="6" style="50" customWidth="1"/>
    <col min="6" max="7" width="7.28515625" style="50" customWidth="1"/>
    <col min="8" max="8" width="10.7109375" style="50" customWidth="1"/>
    <col min="9" max="9" width="9.7109375" style="50" customWidth="1"/>
    <col min="10" max="10" width="10.85546875" style="50" customWidth="1"/>
    <col min="11" max="11" width="9.28515625" style="71" customWidth="1"/>
    <col min="12" max="12" width="9.140625" style="71"/>
    <col min="13" max="13" width="44.7109375" style="71" customWidth="1"/>
    <col min="14" max="14" width="9.7109375" style="71" bestFit="1" customWidth="1"/>
    <col min="15" max="16" width="9.140625" style="71"/>
    <col min="17" max="16384" width="9.140625" style="50"/>
  </cols>
  <sheetData>
    <row r="1" spans="1:11" ht="15.75" customHeight="1" x14ac:dyDescent="0.25">
      <c r="A1" s="1" t="s">
        <v>40</v>
      </c>
      <c r="B1" s="43"/>
      <c r="C1" s="2"/>
      <c r="D1" s="2"/>
      <c r="E1" s="3"/>
      <c r="F1" s="3"/>
      <c r="G1" s="3"/>
      <c r="H1" s="206" t="s">
        <v>214</v>
      </c>
      <c r="I1" s="206"/>
      <c r="J1" s="206"/>
    </row>
    <row r="2" spans="1:11" ht="12.95" customHeight="1" x14ac:dyDescent="0.25">
      <c r="A2" s="4" t="s">
        <v>0</v>
      </c>
      <c r="B2" s="207" t="s">
        <v>1</v>
      </c>
      <c r="C2" s="4"/>
      <c r="D2" s="4" t="s">
        <v>2</v>
      </c>
      <c r="E2" s="207" t="s">
        <v>3</v>
      </c>
      <c r="F2" s="207" t="s">
        <v>4</v>
      </c>
      <c r="G2" s="207" t="s">
        <v>5</v>
      </c>
      <c r="H2" s="4" t="s">
        <v>6</v>
      </c>
      <c r="I2" s="4" t="s">
        <v>7</v>
      </c>
      <c r="J2" s="4" t="s">
        <v>8</v>
      </c>
    </row>
    <row r="3" spans="1:11" ht="12.75" customHeight="1" x14ac:dyDescent="0.25">
      <c r="A3" s="5" t="s">
        <v>9</v>
      </c>
      <c r="B3" s="208"/>
      <c r="C3" s="5"/>
      <c r="D3" s="5" t="s">
        <v>10</v>
      </c>
      <c r="E3" s="208"/>
      <c r="F3" s="208"/>
      <c r="G3" s="208"/>
      <c r="H3" s="5" t="s">
        <v>11</v>
      </c>
      <c r="I3" s="5" t="s">
        <v>41</v>
      </c>
      <c r="J3" s="5" t="s">
        <v>11</v>
      </c>
    </row>
    <row r="4" spans="1:11" ht="12.95" customHeight="1" x14ac:dyDescent="0.25">
      <c r="A4" s="6" t="s">
        <v>12</v>
      </c>
      <c r="B4" s="7"/>
      <c r="C4" s="51"/>
      <c r="D4" s="51"/>
      <c r="E4" s="73"/>
      <c r="F4" s="73"/>
      <c r="G4" s="73"/>
      <c r="H4" s="73"/>
      <c r="I4" s="73"/>
      <c r="J4" s="73"/>
    </row>
    <row r="5" spans="1:11" ht="12.95" customHeight="1" x14ac:dyDescent="0.25">
      <c r="A5" s="209" t="s">
        <v>13</v>
      </c>
      <c r="B5" s="90" t="s">
        <v>141</v>
      </c>
      <c r="C5" s="87"/>
      <c r="D5" s="51">
        <v>15501</v>
      </c>
      <c r="E5" s="51"/>
      <c r="F5" s="51">
        <v>4216</v>
      </c>
      <c r="G5" s="51">
        <v>2185</v>
      </c>
      <c r="H5" s="86">
        <v>2400</v>
      </c>
      <c r="I5" s="96">
        <v>-2400</v>
      </c>
      <c r="J5" s="85">
        <f>H5+I5</f>
        <v>0</v>
      </c>
    </row>
    <row r="6" spans="1:11" ht="12.95" customHeight="1" x14ac:dyDescent="0.25">
      <c r="A6" s="209"/>
      <c r="B6" s="137" t="s">
        <v>142</v>
      </c>
      <c r="C6" s="101" t="s">
        <v>39</v>
      </c>
      <c r="D6" s="76">
        <v>148515501</v>
      </c>
      <c r="E6" s="76"/>
      <c r="F6" s="76">
        <v>4216</v>
      </c>
      <c r="G6" s="94" t="s">
        <v>43</v>
      </c>
      <c r="H6" s="77">
        <v>0</v>
      </c>
      <c r="I6" s="106">
        <v>1727.88</v>
      </c>
      <c r="J6" s="95">
        <f t="shared" ref="J6:J47" si="0">H6+I6</f>
        <v>1727.88</v>
      </c>
      <c r="K6" s="202">
        <f>I6+I7</f>
        <v>2174.58</v>
      </c>
    </row>
    <row r="7" spans="1:11" ht="12.95" customHeight="1" x14ac:dyDescent="0.25">
      <c r="A7" s="209"/>
      <c r="B7" s="137" t="s">
        <v>143</v>
      </c>
      <c r="C7" s="101" t="s">
        <v>39</v>
      </c>
      <c r="D7" s="76">
        <v>148515016</v>
      </c>
      <c r="E7" s="76"/>
      <c r="F7" s="76">
        <v>4116</v>
      </c>
      <c r="G7" s="76">
        <v>2185</v>
      </c>
      <c r="H7" s="77">
        <v>0</v>
      </c>
      <c r="I7" s="106">
        <v>446.7</v>
      </c>
      <c r="J7" s="95">
        <f t="shared" si="0"/>
        <v>446.7</v>
      </c>
      <c r="K7" s="202"/>
    </row>
    <row r="8" spans="1:11" ht="12.95" customHeight="1" x14ac:dyDescent="0.25">
      <c r="A8" s="209"/>
      <c r="B8" s="109" t="s">
        <v>144</v>
      </c>
      <c r="C8" s="111"/>
      <c r="D8" s="111"/>
      <c r="E8" s="201">
        <v>3725</v>
      </c>
      <c r="F8" s="201">
        <v>6121</v>
      </c>
      <c r="G8" s="201">
        <v>2185</v>
      </c>
      <c r="H8" s="119">
        <v>1879</v>
      </c>
      <c r="I8" s="129">
        <v>-1782.2</v>
      </c>
      <c r="J8" s="47">
        <f t="shared" si="0"/>
        <v>96.799999999999955</v>
      </c>
      <c r="K8" s="108"/>
    </row>
    <row r="9" spans="1:11" ht="12.95" customHeight="1" x14ac:dyDescent="0.25">
      <c r="A9" s="209"/>
      <c r="B9" s="109" t="s">
        <v>144</v>
      </c>
      <c r="C9" s="48"/>
      <c r="D9" s="74"/>
      <c r="E9" s="199">
        <v>3725</v>
      </c>
      <c r="F9" s="199">
        <v>6122</v>
      </c>
      <c r="G9" s="74" t="s">
        <v>43</v>
      </c>
      <c r="H9" s="119">
        <v>1000</v>
      </c>
      <c r="I9" s="129">
        <v>-376.48</v>
      </c>
      <c r="J9" s="47">
        <f t="shared" si="0"/>
        <v>623.52</v>
      </c>
    </row>
    <row r="10" spans="1:11" ht="12.95" customHeight="1" x14ac:dyDescent="0.25">
      <c r="A10" s="209"/>
      <c r="B10" s="140" t="s">
        <v>145</v>
      </c>
      <c r="C10" s="78" t="s">
        <v>39</v>
      </c>
      <c r="D10" s="123" t="s">
        <v>116</v>
      </c>
      <c r="E10" s="122">
        <v>3725</v>
      </c>
      <c r="F10" s="122">
        <v>6122</v>
      </c>
      <c r="G10" s="123" t="s">
        <v>43</v>
      </c>
      <c r="H10" s="141">
        <v>0</v>
      </c>
      <c r="I10" s="142">
        <v>1727.88</v>
      </c>
      <c r="J10" s="99">
        <f t="shared" si="0"/>
        <v>1727.88</v>
      </c>
    </row>
    <row r="11" spans="1:11" ht="12.95" customHeight="1" x14ac:dyDescent="0.25">
      <c r="A11" s="209"/>
      <c r="B11" s="140" t="s">
        <v>146</v>
      </c>
      <c r="C11" s="78" t="s">
        <v>39</v>
      </c>
      <c r="D11" s="123" t="s">
        <v>117</v>
      </c>
      <c r="E11" s="76">
        <v>3725</v>
      </c>
      <c r="F11" s="122">
        <v>5166</v>
      </c>
      <c r="G11" s="123" t="s">
        <v>43</v>
      </c>
      <c r="H11" s="77">
        <v>0</v>
      </c>
      <c r="I11" s="106">
        <v>72.599999999999994</v>
      </c>
      <c r="J11" s="99">
        <f t="shared" si="0"/>
        <v>72.599999999999994</v>
      </c>
    </row>
    <row r="12" spans="1:11" ht="12.95" customHeight="1" x14ac:dyDescent="0.25">
      <c r="A12" s="209"/>
      <c r="B12" s="140" t="s">
        <v>146</v>
      </c>
      <c r="C12" s="146" t="s">
        <v>39</v>
      </c>
      <c r="D12" s="123" t="s">
        <v>117</v>
      </c>
      <c r="E12" s="143">
        <v>3725</v>
      </c>
      <c r="F12" s="122">
        <v>5137</v>
      </c>
      <c r="G12" s="123">
        <v>2185</v>
      </c>
      <c r="H12" s="144">
        <v>0</v>
      </c>
      <c r="I12" s="145">
        <v>347.5</v>
      </c>
      <c r="J12" s="99">
        <f t="shared" si="0"/>
        <v>347.5</v>
      </c>
    </row>
    <row r="13" spans="1:11" ht="12.95" customHeight="1" x14ac:dyDescent="0.25">
      <c r="A13" s="209"/>
      <c r="B13" s="140" t="s">
        <v>147</v>
      </c>
      <c r="C13" s="78" t="s">
        <v>39</v>
      </c>
      <c r="D13" s="123"/>
      <c r="E13" s="76">
        <v>3725</v>
      </c>
      <c r="F13" s="122">
        <v>5137</v>
      </c>
      <c r="G13" s="123" t="s">
        <v>43</v>
      </c>
      <c r="H13" s="77">
        <v>0</v>
      </c>
      <c r="I13" s="106">
        <v>10.7</v>
      </c>
      <c r="J13" s="99">
        <f t="shared" si="0"/>
        <v>10.7</v>
      </c>
    </row>
    <row r="14" spans="1:11" ht="12.95" customHeight="1" x14ac:dyDescent="0.25">
      <c r="A14" s="203" t="s">
        <v>14</v>
      </c>
      <c r="B14" s="82" t="s">
        <v>148</v>
      </c>
      <c r="C14" s="48"/>
      <c r="D14" s="74" t="s">
        <v>52</v>
      </c>
      <c r="E14" s="51"/>
      <c r="F14" s="199">
        <v>4122</v>
      </c>
      <c r="G14" s="84" t="s">
        <v>53</v>
      </c>
      <c r="H14" s="85">
        <v>543.44000000000005</v>
      </c>
      <c r="I14" s="93">
        <v>56.4</v>
      </c>
      <c r="J14" s="86">
        <f t="shared" si="0"/>
        <v>599.84</v>
      </c>
    </row>
    <row r="15" spans="1:11" ht="12.95" customHeight="1" x14ac:dyDescent="0.25">
      <c r="A15" s="204"/>
      <c r="B15" s="82" t="s">
        <v>149</v>
      </c>
      <c r="C15" s="48"/>
      <c r="D15" s="74" t="s">
        <v>52</v>
      </c>
      <c r="E15" s="51">
        <v>4356</v>
      </c>
      <c r="F15" s="199">
        <v>5336</v>
      </c>
      <c r="G15" s="84" t="s">
        <v>53</v>
      </c>
      <c r="H15" s="85">
        <v>543.44000000000005</v>
      </c>
      <c r="I15" s="93">
        <v>56.4</v>
      </c>
      <c r="J15" s="86">
        <f t="shared" si="0"/>
        <v>599.84</v>
      </c>
    </row>
    <row r="16" spans="1:11" ht="12.95" customHeight="1" x14ac:dyDescent="0.25">
      <c r="A16" s="204"/>
      <c r="B16" s="82" t="s">
        <v>150</v>
      </c>
      <c r="C16" s="48"/>
      <c r="D16" s="74" t="s">
        <v>52</v>
      </c>
      <c r="E16" s="51"/>
      <c r="F16" s="199">
        <v>4122</v>
      </c>
      <c r="G16" s="84" t="s">
        <v>54</v>
      </c>
      <c r="H16" s="85">
        <v>4929.3500000000004</v>
      </c>
      <c r="I16" s="93">
        <v>349.2</v>
      </c>
      <c r="J16" s="86">
        <f t="shared" si="0"/>
        <v>5278.55</v>
      </c>
    </row>
    <row r="17" spans="1:13" ht="12.95" customHeight="1" x14ac:dyDescent="0.25">
      <c r="A17" s="204"/>
      <c r="B17" s="82" t="s">
        <v>151</v>
      </c>
      <c r="C17" s="48"/>
      <c r="D17" s="74" t="s">
        <v>52</v>
      </c>
      <c r="E17" s="51">
        <v>4350</v>
      </c>
      <c r="F17" s="199">
        <v>5336</v>
      </c>
      <c r="G17" s="84" t="s">
        <v>54</v>
      </c>
      <c r="H17" s="85">
        <v>4929.3500000000004</v>
      </c>
      <c r="I17" s="93">
        <v>349.2</v>
      </c>
      <c r="J17" s="86">
        <f t="shared" si="0"/>
        <v>5278.55</v>
      </c>
    </row>
    <row r="18" spans="1:13" ht="12.95" customHeight="1" x14ac:dyDescent="0.25">
      <c r="A18" s="204"/>
      <c r="B18" s="82" t="s">
        <v>152</v>
      </c>
      <c r="C18" s="48"/>
      <c r="D18" s="74" t="s">
        <v>52</v>
      </c>
      <c r="E18" s="51"/>
      <c r="F18" s="83">
        <v>4122</v>
      </c>
      <c r="G18" s="84" t="s">
        <v>55</v>
      </c>
      <c r="H18" s="85">
        <v>1718.14</v>
      </c>
      <c r="I18" s="93">
        <v>286.68</v>
      </c>
      <c r="J18" s="86">
        <f t="shared" si="0"/>
        <v>2004.8200000000002</v>
      </c>
    </row>
    <row r="19" spans="1:13" ht="12.95" customHeight="1" x14ac:dyDescent="0.25">
      <c r="A19" s="204"/>
      <c r="B19" s="82" t="s">
        <v>153</v>
      </c>
      <c r="C19" s="48"/>
      <c r="D19" s="74" t="s">
        <v>52</v>
      </c>
      <c r="E19" s="51">
        <v>4351</v>
      </c>
      <c r="F19" s="83">
        <v>5336</v>
      </c>
      <c r="G19" s="84" t="s">
        <v>55</v>
      </c>
      <c r="H19" s="85">
        <v>1718.14</v>
      </c>
      <c r="I19" s="93">
        <v>286.68</v>
      </c>
      <c r="J19" s="86">
        <f t="shared" si="0"/>
        <v>2004.8200000000002</v>
      </c>
    </row>
    <row r="20" spans="1:13" ht="12.95" customHeight="1" x14ac:dyDescent="0.25">
      <c r="A20" s="204"/>
      <c r="B20" s="82" t="s">
        <v>154</v>
      </c>
      <c r="C20" s="48"/>
      <c r="D20" s="74" t="s">
        <v>52</v>
      </c>
      <c r="E20" s="51"/>
      <c r="F20" s="83">
        <v>4122</v>
      </c>
      <c r="G20" s="84" t="s">
        <v>56</v>
      </c>
      <c r="H20" s="85">
        <v>8329.69</v>
      </c>
      <c r="I20" s="93">
        <v>581.4</v>
      </c>
      <c r="J20" s="86">
        <f t="shared" si="0"/>
        <v>8911.09</v>
      </c>
    </row>
    <row r="21" spans="1:13" ht="12.95" customHeight="1" x14ac:dyDescent="0.25">
      <c r="A21" s="204"/>
      <c r="B21" s="82" t="s">
        <v>155</v>
      </c>
      <c r="C21" s="48"/>
      <c r="D21" s="74" t="s">
        <v>52</v>
      </c>
      <c r="E21" s="199">
        <v>4350</v>
      </c>
      <c r="F21" s="163">
        <v>5336</v>
      </c>
      <c r="G21" s="74" t="s">
        <v>56</v>
      </c>
      <c r="H21" s="47">
        <v>8329.69</v>
      </c>
      <c r="I21" s="49">
        <v>581.4</v>
      </c>
      <c r="J21" s="119">
        <f t="shared" si="0"/>
        <v>8911.09</v>
      </c>
    </row>
    <row r="22" spans="1:13" ht="12.95" customHeight="1" x14ac:dyDescent="0.25">
      <c r="A22" s="204"/>
      <c r="B22" s="82" t="s">
        <v>156</v>
      </c>
      <c r="C22" s="48"/>
      <c r="D22" s="74" t="s">
        <v>52</v>
      </c>
      <c r="E22" s="199"/>
      <c r="F22" s="163">
        <v>4122</v>
      </c>
      <c r="G22" s="74" t="s">
        <v>57</v>
      </c>
      <c r="H22" s="47">
        <v>1090.46</v>
      </c>
      <c r="I22" s="49">
        <v>30.6</v>
      </c>
      <c r="J22" s="119">
        <f t="shared" si="0"/>
        <v>1121.06</v>
      </c>
    </row>
    <row r="23" spans="1:13" ht="12.95" customHeight="1" x14ac:dyDescent="0.25">
      <c r="A23" s="204"/>
      <c r="B23" s="82" t="s">
        <v>157</v>
      </c>
      <c r="C23" s="48"/>
      <c r="D23" s="74" t="s">
        <v>52</v>
      </c>
      <c r="E23" s="199">
        <v>4359</v>
      </c>
      <c r="F23" s="163">
        <v>5336</v>
      </c>
      <c r="G23" s="74" t="s">
        <v>57</v>
      </c>
      <c r="H23" s="47">
        <v>1090.46</v>
      </c>
      <c r="I23" s="49">
        <v>30.6</v>
      </c>
      <c r="J23" s="119">
        <f t="shared" si="0"/>
        <v>1121.06</v>
      </c>
    </row>
    <row r="24" spans="1:13" ht="12.95" customHeight="1" x14ac:dyDescent="0.25">
      <c r="A24" s="204"/>
      <c r="B24" s="82" t="s">
        <v>158</v>
      </c>
      <c r="C24" s="48"/>
      <c r="D24" s="74" t="s">
        <v>52</v>
      </c>
      <c r="E24" s="199"/>
      <c r="F24" s="163">
        <v>4122</v>
      </c>
      <c r="G24" s="74" t="s">
        <v>58</v>
      </c>
      <c r="H24" s="47">
        <v>5651.47</v>
      </c>
      <c r="I24" s="49">
        <v>207.6</v>
      </c>
      <c r="J24" s="119">
        <f t="shared" si="0"/>
        <v>5859.0700000000006</v>
      </c>
    </row>
    <row r="25" spans="1:13" ht="12.95" customHeight="1" x14ac:dyDescent="0.25">
      <c r="A25" s="204"/>
      <c r="B25" s="82" t="s">
        <v>159</v>
      </c>
      <c r="C25" s="48"/>
      <c r="D25" s="74" t="s">
        <v>52</v>
      </c>
      <c r="E25" s="199">
        <v>4357</v>
      </c>
      <c r="F25" s="163">
        <v>5336</v>
      </c>
      <c r="G25" s="74" t="s">
        <v>58</v>
      </c>
      <c r="H25" s="47">
        <v>5651.47</v>
      </c>
      <c r="I25" s="49">
        <v>207.6</v>
      </c>
      <c r="J25" s="119">
        <f t="shared" si="0"/>
        <v>5859.0700000000006</v>
      </c>
    </row>
    <row r="26" spans="1:13" ht="12.95" customHeight="1" x14ac:dyDescent="0.25">
      <c r="A26" s="204"/>
      <c r="B26" s="82" t="s">
        <v>160</v>
      </c>
      <c r="C26" s="48"/>
      <c r="D26" s="74" t="s">
        <v>52</v>
      </c>
      <c r="E26" s="199"/>
      <c r="F26" s="163">
        <v>4122</v>
      </c>
      <c r="G26" s="74" t="s">
        <v>59</v>
      </c>
      <c r="H26" s="47">
        <v>2180.92</v>
      </c>
      <c r="I26" s="49">
        <v>61.2</v>
      </c>
      <c r="J26" s="119">
        <f t="shared" si="0"/>
        <v>2242.12</v>
      </c>
    </row>
    <row r="27" spans="1:13" ht="12.95" customHeight="1" x14ac:dyDescent="0.25">
      <c r="A27" s="205"/>
      <c r="B27" s="82" t="s">
        <v>161</v>
      </c>
      <c r="C27" s="48"/>
      <c r="D27" s="74" t="s">
        <v>52</v>
      </c>
      <c r="E27" s="199">
        <v>4359</v>
      </c>
      <c r="F27" s="163">
        <v>5336</v>
      </c>
      <c r="G27" s="74" t="s">
        <v>59</v>
      </c>
      <c r="H27" s="47">
        <v>2180.92</v>
      </c>
      <c r="I27" s="49">
        <v>61.2</v>
      </c>
      <c r="J27" s="119">
        <f t="shared" si="0"/>
        <v>2242.12</v>
      </c>
    </row>
    <row r="28" spans="1:13" ht="12.95" customHeight="1" x14ac:dyDescent="0.25">
      <c r="A28" s="201" t="s">
        <v>15</v>
      </c>
      <c r="B28" s="136" t="s">
        <v>118</v>
      </c>
      <c r="C28" s="87"/>
      <c r="D28" s="199"/>
      <c r="E28" s="199"/>
      <c r="F28" s="199">
        <v>1333</v>
      </c>
      <c r="G28" s="164"/>
      <c r="H28" s="119">
        <v>5846.72</v>
      </c>
      <c r="I28" s="129">
        <v>-774.58</v>
      </c>
      <c r="J28" s="47">
        <f>H28+I28</f>
        <v>5072.1400000000003</v>
      </c>
      <c r="K28" s="71" t="s">
        <v>163</v>
      </c>
      <c r="L28" s="171">
        <v>4000</v>
      </c>
      <c r="M28" s="71" t="s">
        <v>162</v>
      </c>
    </row>
    <row r="29" spans="1:13" ht="12.95" customHeight="1" x14ac:dyDescent="0.25">
      <c r="A29" s="201" t="s">
        <v>35</v>
      </c>
      <c r="B29" s="82" t="s">
        <v>109</v>
      </c>
      <c r="C29" s="48"/>
      <c r="D29" s="74"/>
      <c r="E29" s="51">
        <v>6310</v>
      </c>
      <c r="F29" s="83">
        <v>2142</v>
      </c>
      <c r="G29" s="84"/>
      <c r="H29" s="85">
        <v>2000</v>
      </c>
      <c r="I29" s="93">
        <v>4000</v>
      </c>
      <c r="J29" s="86">
        <f t="shared" si="0"/>
        <v>6000</v>
      </c>
      <c r="L29" s="171">
        <v>3000</v>
      </c>
      <c r="M29" s="71" t="s">
        <v>120</v>
      </c>
    </row>
    <row r="30" spans="1:13" ht="12.95" customHeight="1" x14ac:dyDescent="0.25">
      <c r="A30" s="209" t="s">
        <v>71</v>
      </c>
      <c r="B30" s="182" t="s">
        <v>210</v>
      </c>
      <c r="C30" s="78" t="s">
        <v>39</v>
      </c>
      <c r="D30" s="123"/>
      <c r="E30" s="183">
        <v>2221</v>
      </c>
      <c r="F30" s="183">
        <v>2321</v>
      </c>
      <c r="G30" s="184"/>
      <c r="H30" s="185">
        <v>0</v>
      </c>
      <c r="I30" s="193">
        <v>434.1</v>
      </c>
      <c r="J30" s="95">
        <f t="shared" si="0"/>
        <v>434.1</v>
      </c>
      <c r="L30" s="171"/>
    </row>
    <row r="31" spans="1:13" ht="12.95" customHeight="1" x14ac:dyDescent="0.25">
      <c r="A31" s="209"/>
      <c r="B31" s="137" t="s">
        <v>187</v>
      </c>
      <c r="C31" s="101" t="s">
        <v>39</v>
      </c>
      <c r="D31" s="76"/>
      <c r="E31" s="76">
        <v>2219</v>
      </c>
      <c r="F31" s="76">
        <v>6121</v>
      </c>
      <c r="G31" s="94" t="s">
        <v>186</v>
      </c>
      <c r="H31" s="77">
        <v>0</v>
      </c>
      <c r="I31" s="106">
        <v>434.1</v>
      </c>
      <c r="J31" s="95">
        <f t="shared" si="0"/>
        <v>434.1</v>
      </c>
      <c r="L31" s="171"/>
    </row>
    <row r="32" spans="1:13" ht="12.95" customHeight="1" x14ac:dyDescent="0.25">
      <c r="A32" s="203" t="s">
        <v>76</v>
      </c>
      <c r="B32" s="186" t="s">
        <v>188</v>
      </c>
      <c r="C32" s="87"/>
      <c r="D32" s="84" t="s">
        <v>190</v>
      </c>
      <c r="E32" s="51"/>
      <c r="F32" s="51">
        <v>4122</v>
      </c>
      <c r="G32" s="84" t="s">
        <v>189</v>
      </c>
      <c r="H32" s="86">
        <v>137.5</v>
      </c>
      <c r="I32" s="96">
        <v>36</v>
      </c>
      <c r="J32" s="85">
        <f t="shared" si="0"/>
        <v>173.5</v>
      </c>
      <c r="L32" s="171"/>
    </row>
    <row r="33" spans="1:15" ht="12.95" customHeight="1" x14ac:dyDescent="0.25">
      <c r="A33" s="205"/>
      <c r="B33" s="186" t="s">
        <v>191</v>
      </c>
      <c r="C33" s="87"/>
      <c r="D33" s="84" t="s">
        <v>190</v>
      </c>
      <c r="E33" s="51">
        <v>3421</v>
      </c>
      <c r="F33" s="51">
        <v>5336</v>
      </c>
      <c r="G33" s="84" t="s">
        <v>189</v>
      </c>
      <c r="H33" s="86">
        <v>137.5</v>
      </c>
      <c r="I33" s="96">
        <v>36</v>
      </c>
      <c r="J33" s="85">
        <f t="shared" si="0"/>
        <v>173.5</v>
      </c>
      <c r="L33" s="171"/>
    </row>
    <row r="34" spans="1:15" ht="12.95" customHeight="1" x14ac:dyDescent="0.25">
      <c r="A34" s="209" t="s">
        <v>78</v>
      </c>
      <c r="B34" s="195" t="s">
        <v>192</v>
      </c>
      <c r="C34" s="78" t="s">
        <v>39</v>
      </c>
      <c r="D34" s="123" t="s">
        <v>52</v>
      </c>
      <c r="E34" s="76"/>
      <c r="F34" s="194">
        <v>4122</v>
      </c>
      <c r="G34" s="94" t="s">
        <v>53</v>
      </c>
      <c r="H34" s="95">
        <v>599.84</v>
      </c>
      <c r="I34" s="131">
        <v>362.29</v>
      </c>
      <c r="J34" s="77">
        <f t="shared" si="0"/>
        <v>962.13000000000011</v>
      </c>
      <c r="L34" s="171"/>
    </row>
    <row r="35" spans="1:15" ht="12.95" customHeight="1" x14ac:dyDescent="0.25">
      <c r="A35" s="209"/>
      <c r="B35" s="195" t="s">
        <v>193</v>
      </c>
      <c r="C35" s="78" t="s">
        <v>39</v>
      </c>
      <c r="D35" s="123" t="s">
        <v>52</v>
      </c>
      <c r="E35" s="76">
        <v>4356</v>
      </c>
      <c r="F35" s="194">
        <v>5336</v>
      </c>
      <c r="G35" s="94" t="s">
        <v>53</v>
      </c>
      <c r="H35" s="95">
        <v>599.84</v>
      </c>
      <c r="I35" s="131">
        <v>362.29</v>
      </c>
      <c r="J35" s="77">
        <f t="shared" si="0"/>
        <v>962.13000000000011</v>
      </c>
      <c r="L35" s="171"/>
    </row>
    <row r="36" spans="1:15" ht="12.95" customHeight="1" x14ac:dyDescent="0.25">
      <c r="A36" s="209"/>
      <c r="B36" s="195" t="s">
        <v>194</v>
      </c>
      <c r="C36" s="78" t="s">
        <v>39</v>
      </c>
      <c r="D36" s="123" t="s">
        <v>52</v>
      </c>
      <c r="E36" s="76"/>
      <c r="F36" s="194">
        <v>4122</v>
      </c>
      <c r="G36" s="94" t="s">
        <v>54</v>
      </c>
      <c r="H36" s="95">
        <v>5278.55</v>
      </c>
      <c r="I36" s="131">
        <v>3286.24</v>
      </c>
      <c r="J36" s="77">
        <f t="shared" si="0"/>
        <v>8564.7900000000009</v>
      </c>
      <c r="L36" s="171"/>
    </row>
    <row r="37" spans="1:15" ht="12.95" customHeight="1" x14ac:dyDescent="0.25">
      <c r="A37" s="209"/>
      <c r="B37" s="195" t="s">
        <v>195</v>
      </c>
      <c r="C37" s="78" t="s">
        <v>39</v>
      </c>
      <c r="D37" s="123" t="s">
        <v>52</v>
      </c>
      <c r="E37" s="76">
        <v>4350</v>
      </c>
      <c r="F37" s="194">
        <v>5336</v>
      </c>
      <c r="G37" s="94" t="s">
        <v>54</v>
      </c>
      <c r="H37" s="95">
        <v>5278.55</v>
      </c>
      <c r="I37" s="131">
        <v>3286.24</v>
      </c>
      <c r="J37" s="77">
        <f t="shared" si="0"/>
        <v>8564.7900000000009</v>
      </c>
      <c r="L37" s="171"/>
    </row>
    <row r="38" spans="1:15" ht="12.95" customHeight="1" x14ac:dyDescent="0.25">
      <c r="A38" s="209"/>
      <c r="B38" s="195" t="s">
        <v>196</v>
      </c>
      <c r="C38" s="78" t="s">
        <v>39</v>
      </c>
      <c r="D38" s="123" t="s">
        <v>52</v>
      </c>
      <c r="E38" s="76"/>
      <c r="F38" s="194">
        <v>4122</v>
      </c>
      <c r="G38" s="94" t="s">
        <v>55</v>
      </c>
      <c r="H38" s="95">
        <v>2004.82</v>
      </c>
      <c r="I38" s="131">
        <v>1145.43</v>
      </c>
      <c r="J38" s="77">
        <f t="shared" si="0"/>
        <v>3150.25</v>
      </c>
      <c r="L38" s="171"/>
    </row>
    <row r="39" spans="1:15" ht="12.95" customHeight="1" x14ac:dyDescent="0.25">
      <c r="A39" s="209"/>
      <c r="B39" s="195" t="s">
        <v>197</v>
      </c>
      <c r="C39" s="78" t="s">
        <v>39</v>
      </c>
      <c r="D39" s="123" t="s">
        <v>52</v>
      </c>
      <c r="E39" s="76">
        <v>4351</v>
      </c>
      <c r="F39" s="194">
        <v>5336</v>
      </c>
      <c r="G39" s="94" t="s">
        <v>55</v>
      </c>
      <c r="H39" s="95">
        <v>2004.82</v>
      </c>
      <c r="I39" s="131">
        <v>1145.43</v>
      </c>
      <c r="J39" s="77">
        <f t="shared" si="0"/>
        <v>3150.25</v>
      </c>
      <c r="L39" s="171"/>
    </row>
    <row r="40" spans="1:15" ht="12.95" customHeight="1" x14ac:dyDescent="0.25">
      <c r="A40" s="209"/>
      <c r="B40" s="195" t="s">
        <v>198</v>
      </c>
      <c r="C40" s="78" t="s">
        <v>39</v>
      </c>
      <c r="D40" s="123" t="s">
        <v>52</v>
      </c>
      <c r="E40" s="76"/>
      <c r="F40" s="194">
        <v>4122</v>
      </c>
      <c r="G40" s="94" t="s">
        <v>56</v>
      </c>
      <c r="H40" s="95">
        <v>8911.09</v>
      </c>
      <c r="I40" s="131">
        <v>5477.06</v>
      </c>
      <c r="J40" s="77">
        <f t="shared" si="0"/>
        <v>14388.150000000001</v>
      </c>
      <c r="L40" s="171"/>
    </row>
    <row r="41" spans="1:15" ht="12.95" customHeight="1" x14ac:dyDescent="0.25">
      <c r="A41" s="209"/>
      <c r="B41" s="195" t="s">
        <v>199</v>
      </c>
      <c r="C41" s="78" t="s">
        <v>39</v>
      </c>
      <c r="D41" s="123" t="s">
        <v>52</v>
      </c>
      <c r="E41" s="76">
        <v>4350</v>
      </c>
      <c r="F41" s="194">
        <v>5336</v>
      </c>
      <c r="G41" s="94" t="s">
        <v>56</v>
      </c>
      <c r="H41" s="95">
        <v>8911.09</v>
      </c>
      <c r="I41" s="131">
        <v>5477.06</v>
      </c>
      <c r="J41" s="77">
        <f t="shared" si="0"/>
        <v>14388.150000000001</v>
      </c>
      <c r="L41" s="171"/>
    </row>
    <row r="42" spans="1:15" ht="12.95" customHeight="1" x14ac:dyDescent="0.25">
      <c r="A42" s="209"/>
      <c r="B42" s="195" t="s">
        <v>200</v>
      </c>
      <c r="C42" s="78" t="s">
        <v>39</v>
      </c>
      <c r="D42" s="123" t="s">
        <v>52</v>
      </c>
      <c r="E42" s="76"/>
      <c r="F42" s="194">
        <v>4122</v>
      </c>
      <c r="G42" s="94" t="s">
        <v>57</v>
      </c>
      <c r="H42" s="95">
        <v>1121.06</v>
      </c>
      <c r="I42" s="131">
        <v>726.97</v>
      </c>
      <c r="J42" s="77">
        <f t="shared" si="0"/>
        <v>1848.03</v>
      </c>
      <c r="L42" s="171"/>
    </row>
    <row r="43" spans="1:15" ht="12.95" customHeight="1" x14ac:dyDescent="0.25">
      <c r="A43" s="209"/>
      <c r="B43" s="195" t="s">
        <v>201</v>
      </c>
      <c r="C43" s="78" t="s">
        <v>39</v>
      </c>
      <c r="D43" s="123" t="s">
        <v>52</v>
      </c>
      <c r="E43" s="76">
        <v>4359</v>
      </c>
      <c r="F43" s="194">
        <v>5336</v>
      </c>
      <c r="G43" s="94" t="s">
        <v>57</v>
      </c>
      <c r="H43" s="95">
        <v>1121.06</v>
      </c>
      <c r="I43" s="100">
        <v>726.97</v>
      </c>
      <c r="J43" s="77">
        <f t="shared" si="0"/>
        <v>1848.03</v>
      </c>
      <c r="L43" s="171"/>
    </row>
    <row r="44" spans="1:15" ht="12.95" customHeight="1" x14ac:dyDescent="0.25">
      <c r="A44" s="209"/>
      <c r="B44" s="195" t="s">
        <v>202</v>
      </c>
      <c r="C44" s="78" t="s">
        <v>39</v>
      </c>
      <c r="D44" s="123" t="s">
        <v>52</v>
      </c>
      <c r="E44" s="76"/>
      <c r="F44" s="194">
        <v>4122</v>
      </c>
      <c r="G44" s="94" t="s">
        <v>58</v>
      </c>
      <c r="H44" s="95">
        <v>5859.07</v>
      </c>
      <c r="I44" s="100">
        <v>3767.64</v>
      </c>
      <c r="J44" s="77">
        <f t="shared" si="0"/>
        <v>9626.7099999999991</v>
      </c>
      <c r="L44" s="171"/>
    </row>
    <row r="45" spans="1:15" ht="12.95" customHeight="1" x14ac:dyDescent="0.25">
      <c r="A45" s="209"/>
      <c r="B45" s="195" t="s">
        <v>203</v>
      </c>
      <c r="C45" s="78" t="s">
        <v>39</v>
      </c>
      <c r="D45" s="123" t="s">
        <v>52</v>
      </c>
      <c r="E45" s="76">
        <v>4357</v>
      </c>
      <c r="F45" s="194">
        <v>5336</v>
      </c>
      <c r="G45" s="94" t="s">
        <v>58</v>
      </c>
      <c r="H45" s="95">
        <v>5859.07</v>
      </c>
      <c r="I45" s="100">
        <v>3767.64</v>
      </c>
      <c r="J45" s="77">
        <f t="shared" si="0"/>
        <v>9626.7099999999991</v>
      </c>
      <c r="L45" s="171"/>
    </row>
    <row r="46" spans="1:15" ht="12.95" customHeight="1" x14ac:dyDescent="0.25">
      <c r="A46" s="209"/>
      <c r="B46" s="195" t="s">
        <v>204</v>
      </c>
      <c r="C46" s="78" t="s">
        <v>39</v>
      </c>
      <c r="D46" s="123" t="s">
        <v>52</v>
      </c>
      <c r="E46" s="76"/>
      <c r="F46" s="194">
        <v>4122</v>
      </c>
      <c r="G46" s="94" t="s">
        <v>59</v>
      </c>
      <c r="H46" s="95">
        <v>2242.12</v>
      </c>
      <c r="I46" s="100">
        <v>1453.95</v>
      </c>
      <c r="J46" s="77">
        <f t="shared" si="0"/>
        <v>3696.0699999999997</v>
      </c>
      <c r="L46" s="171"/>
    </row>
    <row r="47" spans="1:15" ht="12.95" customHeight="1" x14ac:dyDescent="0.25">
      <c r="A47" s="209"/>
      <c r="B47" s="195" t="s">
        <v>205</v>
      </c>
      <c r="C47" s="78" t="s">
        <v>39</v>
      </c>
      <c r="D47" s="123" t="s">
        <v>52</v>
      </c>
      <c r="E47" s="76">
        <v>4359</v>
      </c>
      <c r="F47" s="194">
        <v>5336</v>
      </c>
      <c r="G47" s="94" t="s">
        <v>59</v>
      </c>
      <c r="H47" s="95">
        <v>2242.12</v>
      </c>
      <c r="I47" s="100">
        <v>1453.95</v>
      </c>
      <c r="J47" s="77">
        <f t="shared" si="0"/>
        <v>3696.0699999999997</v>
      </c>
      <c r="L47" s="171"/>
    </row>
    <row r="48" spans="1:15" ht="12.95" customHeight="1" x14ac:dyDescent="0.25">
      <c r="A48" s="9"/>
      <c r="B48" s="10"/>
      <c r="C48" s="11"/>
      <c r="D48" s="11"/>
      <c r="E48" s="226" t="s">
        <v>16</v>
      </c>
      <c r="F48" s="227"/>
      <c r="G48" s="228"/>
      <c r="H48" s="8">
        <f>H5+H6+H7+H14+H16+H18+H20+H22+H24+H26+H28+H29+H30+H32+H34+H36+H38+H40+H42+H44+H46</f>
        <v>60844.240000000005</v>
      </c>
      <c r="I48" s="8">
        <f t="shared" ref="I48:J48" si="1">I5+I6+I7+I14+I16+I18+I20+I22+I24+I26+I28+I29+I30+I32+I34+I36+I38+I40+I42+I44+I46</f>
        <v>21262.760000000002</v>
      </c>
      <c r="J48" s="8">
        <f t="shared" si="1"/>
        <v>82107</v>
      </c>
      <c r="L48" s="171">
        <v>1000</v>
      </c>
      <c r="M48" s="71" t="s">
        <v>164</v>
      </c>
      <c r="N48" s="172">
        <v>225.42</v>
      </c>
      <c r="O48" s="71" t="s">
        <v>119</v>
      </c>
    </row>
    <row r="49" spans="1:14" ht="12.95" customHeight="1" x14ac:dyDescent="0.25">
      <c r="A49" s="9"/>
      <c r="B49" s="12" t="s">
        <v>37</v>
      </c>
      <c r="C49" s="11"/>
      <c r="D49" s="11"/>
      <c r="E49" s="229" t="s">
        <v>17</v>
      </c>
      <c r="F49" s="229"/>
      <c r="G49" s="229"/>
      <c r="H49" s="8">
        <f>H11+H12+H13+H15+H17+H19+H21+H23+H25+H27+H33+H35+H37+H39+H41+H43+H45+H47</f>
        <v>50597.520000000004</v>
      </c>
      <c r="I49" s="8">
        <f t="shared" ref="I49:J49" si="2">I11+I12+I13+I15+I17+I19+I21+I23+I25+I27+I33+I35+I37+I39+I41+I43+I45+I47</f>
        <v>18259.460000000003</v>
      </c>
      <c r="J49" s="8">
        <f t="shared" si="2"/>
        <v>68856.98000000001</v>
      </c>
      <c r="K49" s="72"/>
      <c r="M49" s="71" t="s">
        <v>165</v>
      </c>
      <c r="N49" s="174">
        <v>774.58</v>
      </c>
    </row>
    <row r="50" spans="1:14" ht="12.95" customHeight="1" x14ac:dyDescent="0.25">
      <c r="A50" s="9"/>
      <c r="B50" s="13"/>
      <c r="C50" s="11"/>
      <c r="D50" s="11"/>
      <c r="E50" s="230" t="s">
        <v>18</v>
      </c>
      <c r="F50" s="230"/>
      <c r="G50" s="230"/>
      <c r="H50" s="8">
        <f>H8+H9+H10+H31</f>
        <v>2879</v>
      </c>
      <c r="I50" s="8">
        <f t="shared" ref="I50:J50" si="3">I8+I9+I10+I31</f>
        <v>3.2999999999998408</v>
      </c>
      <c r="J50" s="8">
        <f t="shared" si="3"/>
        <v>2882.2999999999997</v>
      </c>
      <c r="N50" s="172">
        <f>SUM(N48:N49)</f>
        <v>1000</v>
      </c>
    </row>
    <row r="51" spans="1:14" ht="12.95" customHeight="1" x14ac:dyDescent="0.25">
      <c r="A51" s="15"/>
      <c r="B51" s="16"/>
      <c r="C51" s="17"/>
      <c r="D51" s="17"/>
      <c r="E51" s="230" t="s">
        <v>19</v>
      </c>
      <c r="F51" s="230"/>
      <c r="G51" s="230"/>
      <c r="H51" s="18">
        <f>H48-H49-H50</f>
        <v>7367.7200000000012</v>
      </c>
      <c r="I51" s="18">
        <f t="shared" ref="I51:J51" si="4">I48-I49-I50</f>
        <v>2999.9999999999995</v>
      </c>
      <c r="J51" s="18">
        <f t="shared" si="4"/>
        <v>10367.71999999999</v>
      </c>
    </row>
    <row r="52" spans="1:14" ht="12.95" customHeight="1" x14ac:dyDescent="0.25">
      <c r="A52" s="19" t="s">
        <v>20</v>
      </c>
      <c r="B52" s="20"/>
      <c r="C52" s="21"/>
      <c r="D52" s="21"/>
      <c r="E52" s="60"/>
      <c r="F52" s="33"/>
      <c r="G52" s="33"/>
      <c r="H52" s="61"/>
      <c r="I52" s="61"/>
      <c r="J52" s="62"/>
    </row>
    <row r="53" spans="1:14" ht="12.95" customHeight="1" x14ac:dyDescent="0.25">
      <c r="A53" s="220" t="s">
        <v>13</v>
      </c>
      <c r="B53" s="109" t="s">
        <v>45</v>
      </c>
      <c r="C53" s="199"/>
      <c r="D53" s="199"/>
      <c r="E53" s="201">
        <v>3419</v>
      </c>
      <c r="F53" s="201">
        <v>5021</v>
      </c>
      <c r="G53" s="147" t="s">
        <v>44</v>
      </c>
      <c r="H53" s="91">
        <v>77</v>
      </c>
      <c r="I53" s="92">
        <v>-55</v>
      </c>
      <c r="J53" s="81">
        <f t="shared" ref="J53:J74" si="5">H53+I53</f>
        <v>22</v>
      </c>
    </row>
    <row r="54" spans="1:14" ht="12.95" customHeight="1" x14ac:dyDescent="0.25">
      <c r="A54" s="221"/>
      <c r="B54" s="110" t="s">
        <v>46</v>
      </c>
      <c r="C54" s="87"/>
      <c r="D54" s="87"/>
      <c r="E54" s="201">
        <v>3419</v>
      </c>
      <c r="F54" s="201">
        <v>5139</v>
      </c>
      <c r="G54" s="147" t="s">
        <v>44</v>
      </c>
      <c r="H54" s="91">
        <v>20</v>
      </c>
      <c r="I54" s="92">
        <v>55</v>
      </c>
      <c r="J54" s="81">
        <f t="shared" si="5"/>
        <v>75</v>
      </c>
    </row>
    <row r="55" spans="1:14" ht="12.95" customHeight="1" x14ac:dyDescent="0.25">
      <c r="A55" s="221"/>
      <c r="B55" s="110" t="s">
        <v>48</v>
      </c>
      <c r="C55" s="87"/>
      <c r="D55" s="87"/>
      <c r="E55" s="201">
        <v>3419</v>
      </c>
      <c r="F55" s="201">
        <v>5169</v>
      </c>
      <c r="G55" s="147" t="s">
        <v>44</v>
      </c>
      <c r="H55" s="91">
        <v>15</v>
      </c>
      <c r="I55" s="92">
        <v>-5</v>
      </c>
      <c r="J55" s="81">
        <f t="shared" si="5"/>
        <v>10</v>
      </c>
    </row>
    <row r="56" spans="1:14" ht="12.95" customHeight="1" x14ac:dyDescent="0.25">
      <c r="A56" s="221"/>
      <c r="B56" s="110" t="s">
        <v>47</v>
      </c>
      <c r="C56" s="87"/>
      <c r="D56" s="199"/>
      <c r="E56" s="201">
        <v>3419</v>
      </c>
      <c r="F56" s="201">
        <v>5175</v>
      </c>
      <c r="G56" s="147" t="s">
        <v>44</v>
      </c>
      <c r="H56" s="91">
        <v>5</v>
      </c>
      <c r="I56" s="92">
        <v>5</v>
      </c>
      <c r="J56" s="81">
        <f t="shared" si="5"/>
        <v>10</v>
      </c>
    </row>
    <row r="57" spans="1:14" ht="12.95" customHeight="1" x14ac:dyDescent="0.25">
      <c r="A57" s="219" t="s">
        <v>14</v>
      </c>
      <c r="B57" s="97" t="s">
        <v>49</v>
      </c>
      <c r="C57" s="48"/>
      <c r="D57" s="199"/>
      <c r="E57" s="201">
        <v>3419</v>
      </c>
      <c r="F57" s="201">
        <v>5492</v>
      </c>
      <c r="G57" s="147" t="s">
        <v>51</v>
      </c>
      <c r="H57" s="91">
        <v>100</v>
      </c>
      <c r="I57" s="92">
        <v>-43</v>
      </c>
      <c r="J57" s="81">
        <f t="shared" si="5"/>
        <v>57</v>
      </c>
    </row>
    <row r="58" spans="1:14" ht="12.95" customHeight="1" x14ac:dyDescent="0.25">
      <c r="A58" s="219"/>
      <c r="B58" s="88" t="s">
        <v>50</v>
      </c>
      <c r="C58" s="104" t="s">
        <v>39</v>
      </c>
      <c r="D58" s="107"/>
      <c r="E58" s="143">
        <v>3312</v>
      </c>
      <c r="F58" s="143">
        <v>5492</v>
      </c>
      <c r="G58" s="123" t="s">
        <v>51</v>
      </c>
      <c r="H58" s="102">
        <v>0</v>
      </c>
      <c r="I58" s="103">
        <v>43</v>
      </c>
      <c r="J58" s="77">
        <f t="shared" si="5"/>
        <v>43</v>
      </c>
    </row>
    <row r="59" spans="1:14" ht="12.95" customHeight="1" x14ac:dyDescent="0.25">
      <c r="A59" s="220" t="s">
        <v>15</v>
      </c>
      <c r="B59" s="113" t="s">
        <v>65</v>
      </c>
      <c r="C59" s="48"/>
      <c r="D59" s="199"/>
      <c r="E59" s="201">
        <v>3612</v>
      </c>
      <c r="F59" s="201">
        <v>5171</v>
      </c>
      <c r="G59" s="147" t="s">
        <v>60</v>
      </c>
      <c r="H59" s="91">
        <v>5750</v>
      </c>
      <c r="I59" s="92">
        <v>-295</v>
      </c>
      <c r="J59" s="81">
        <f t="shared" si="5"/>
        <v>5455</v>
      </c>
    </row>
    <row r="60" spans="1:14" ht="12.95" customHeight="1" x14ac:dyDescent="0.25">
      <c r="A60" s="221"/>
      <c r="B60" s="113" t="s">
        <v>124</v>
      </c>
      <c r="C60" s="48"/>
      <c r="D60" s="199"/>
      <c r="E60" s="201">
        <v>3612</v>
      </c>
      <c r="F60" s="201">
        <v>5166</v>
      </c>
      <c r="G60" s="147" t="s">
        <v>60</v>
      </c>
      <c r="H60" s="91">
        <v>25</v>
      </c>
      <c r="I60" s="92">
        <v>190</v>
      </c>
      <c r="J60" s="81">
        <f t="shared" si="5"/>
        <v>215</v>
      </c>
    </row>
    <row r="61" spans="1:14" ht="12.95" customHeight="1" x14ac:dyDescent="0.25">
      <c r="A61" s="221"/>
      <c r="B61" s="114" t="s">
        <v>167</v>
      </c>
      <c r="C61" s="48"/>
      <c r="D61" s="199"/>
      <c r="E61" s="199">
        <v>3613</v>
      </c>
      <c r="F61" s="199">
        <v>5171</v>
      </c>
      <c r="G61" s="74" t="s">
        <v>61</v>
      </c>
      <c r="H61" s="85">
        <v>1249</v>
      </c>
      <c r="I61" s="93">
        <v>100</v>
      </c>
      <c r="J61" s="86">
        <f t="shared" si="5"/>
        <v>1349</v>
      </c>
    </row>
    <row r="62" spans="1:14" ht="12.95" customHeight="1" x14ac:dyDescent="0.25">
      <c r="A62" s="222"/>
      <c r="B62" s="114" t="s">
        <v>125</v>
      </c>
      <c r="C62" s="87"/>
      <c r="D62" s="87"/>
      <c r="E62" s="199">
        <v>3639</v>
      </c>
      <c r="F62" s="199">
        <v>5171</v>
      </c>
      <c r="G62" s="74" t="s">
        <v>62</v>
      </c>
      <c r="H62" s="85">
        <v>150</v>
      </c>
      <c r="I62" s="93">
        <v>5</v>
      </c>
      <c r="J62" s="86">
        <f t="shared" si="5"/>
        <v>155</v>
      </c>
    </row>
    <row r="63" spans="1:14" ht="12.95" customHeight="1" x14ac:dyDescent="0.25">
      <c r="A63" s="220" t="s">
        <v>35</v>
      </c>
      <c r="B63" s="116" t="s">
        <v>66</v>
      </c>
      <c r="C63" s="75"/>
      <c r="D63" s="75"/>
      <c r="E63" s="199">
        <v>4379</v>
      </c>
      <c r="F63" s="199">
        <v>5157</v>
      </c>
      <c r="G63" s="74" t="s">
        <v>63</v>
      </c>
      <c r="H63" s="47">
        <v>5</v>
      </c>
      <c r="I63" s="49">
        <v>-0.6</v>
      </c>
      <c r="J63" s="86">
        <f t="shared" si="5"/>
        <v>4.4000000000000004</v>
      </c>
    </row>
    <row r="64" spans="1:14" ht="12.95" customHeight="1" x14ac:dyDescent="0.25">
      <c r="A64" s="221"/>
      <c r="B64" s="117" t="s">
        <v>67</v>
      </c>
      <c r="C64" s="48"/>
      <c r="D64" s="75"/>
      <c r="E64" s="199">
        <v>4379</v>
      </c>
      <c r="F64" s="199">
        <v>5151</v>
      </c>
      <c r="G64" s="74" t="s">
        <v>63</v>
      </c>
      <c r="H64" s="47">
        <v>5</v>
      </c>
      <c r="I64" s="49">
        <v>0.6</v>
      </c>
      <c r="J64" s="86">
        <f t="shared" si="5"/>
        <v>5.6</v>
      </c>
    </row>
    <row r="65" spans="1:11" ht="12.95" customHeight="1" x14ac:dyDescent="0.25">
      <c r="A65" s="221"/>
      <c r="B65" s="116" t="s">
        <v>68</v>
      </c>
      <c r="C65" s="48"/>
      <c r="D65" s="120"/>
      <c r="E65" s="199">
        <v>4379</v>
      </c>
      <c r="F65" s="199">
        <v>5154</v>
      </c>
      <c r="G65" s="74" t="s">
        <v>64</v>
      </c>
      <c r="H65" s="47">
        <v>8</v>
      </c>
      <c r="I65" s="49">
        <v>-0.5</v>
      </c>
      <c r="J65" s="86">
        <f t="shared" si="5"/>
        <v>7.5</v>
      </c>
    </row>
    <row r="66" spans="1:11" ht="12.95" customHeight="1" x14ac:dyDescent="0.25">
      <c r="A66" s="221"/>
      <c r="B66" s="117" t="s">
        <v>69</v>
      </c>
      <c r="C66" s="48"/>
      <c r="D66" s="120"/>
      <c r="E66" s="199">
        <v>4379</v>
      </c>
      <c r="F66" s="199">
        <v>5151</v>
      </c>
      <c r="G66" s="74" t="s">
        <v>64</v>
      </c>
      <c r="H66" s="47">
        <v>2</v>
      </c>
      <c r="I66" s="49">
        <v>0.5</v>
      </c>
      <c r="J66" s="86">
        <f t="shared" si="5"/>
        <v>2.5</v>
      </c>
      <c r="K66" s="173"/>
    </row>
    <row r="67" spans="1:11" ht="12.95" customHeight="1" x14ac:dyDescent="0.25">
      <c r="A67" s="221"/>
      <c r="B67" s="118" t="s">
        <v>126</v>
      </c>
      <c r="C67" s="48"/>
      <c r="D67" s="48"/>
      <c r="E67" s="199">
        <v>3613</v>
      </c>
      <c r="F67" s="199">
        <v>5139</v>
      </c>
      <c r="G67" s="74" t="s">
        <v>61</v>
      </c>
      <c r="H67" s="47">
        <v>5</v>
      </c>
      <c r="I67" s="49">
        <v>-1.5</v>
      </c>
      <c r="J67" s="86">
        <f t="shared" si="5"/>
        <v>3.5</v>
      </c>
    </row>
    <row r="68" spans="1:11" ht="12.95" customHeight="1" x14ac:dyDescent="0.25">
      <c r="A68" s="222"/>
      <c r="B68" s="121" t="s">
        <v>123</v>
      </c>
      <c r="C68" s="78" t="s">
        <v>39</v>
      </c>
      <c r="D68" s="78"/>
      <c r="E68" s="122">
        <v>3613</v>
      </c>
      <c r="F68" s="122">
        <v>5153</v>
      </c>
      <c r="G68" s="123" t="s">
        <v>61</v>
      </c>
      <c r="H68" s="99">
        <v>0</v>
      </c>
      <c r="I68" s="100">
        <v>1.5</v>
      </c>
      <c r="J68" s="77">
        <f t="shared" si="5"/>
        <v>1.5</v>
      </c>
    </row>
    <row r="69" spans="1:11" ht="12.95" customHeight="1" x14ac:dyDescent="0.25">
      <c r="A69" s="220" t="s">
        <v>71</v>
      </c>
      <c r="B69" s="115" t="s">
        <v>211</v>
      </c>
      <c r="C69" s="48"/>
      <c r="D69" s="48"/>
      <c r="E69" s="199">
        <v>4343</v>
      </c>
      <c r="F69" s="199">
        <v>5222</v>
      </c>
      <c r="G69" s="74" t="s">
        <v>70</v>
      </c>
      <c r="H69" s="47">
        <v>133</v>
      </c>
      <c r="I69" s="49">
        <v>-5</v>
      </c>
      <c r="J69" s="86">
        <f t="shared" si="5"/>
        <v>128</v>
      </c>
    </row>
    <row r="70" spans="1:11" ht="12.95" customHeight="1" x14ac:dyDescent="0.25">
      <c r="A70" s="222"/>
      <c r="B70" s="121" t="s">
        <v>72</v>
      </c>
      <c r="C70" s="78" t="s">
        <v>39</v>
      </c>
      <c r="D70" s="78"/>
      <c r="E70" s="122">
        <v>4379</v>
      </c>
      <c r="F70" s="122">
        <v>5222</v>
      </c>
      <c r="G70" s="123" t="s">
        <v>73</v>
      </c>
      <c r="H70" s="99">
        <v>0</v>
      </c>
      <c r="I70" s="100">
        <v>5</v>
      </c>
      <c r="J70" s="77">
        <f t="shared" si="5"/>
        <v>5</v>
      </c>
    </row>
    <row r="71" spans="1:11" ht="12.95" customHeight="1" x14ac:dyDescent="0.25">
      <c r="A71" s="220" t="s">
        <v>76</v>
      </c>
      <c r="B71" s="115" t="s">
        <v>212</v>
      </c>
      <c r="C71" s="48"/>
      <c r="D71" s="48"/>
      <c r="E71" s="199">
        <v>4399</v>
      </c>
      <c r="F71" s="199">
        <v>5222</v>
      </c>
      <c r="G71" s="74" t="s">
        <v>74</v>
      </c>
      <c r="H71" s="47">
        <v>234.4</v>
      </c>
      <c r="I71" s="49">
        <v>-70</v>
      </c>
      <c r="J71" s="86">
        <f t="shared" si="5"/>
        <v>164.4</v>
      </c>
    </row>
    <row r="72" spans="1:11" ht="12.95" customHeight="1" x14ac:dyDescent="0.25">
      <c r="A72" s="222"/>
      <c r="B72" s="166" t="s">
        <v>166</v>
      </c>
      <c r="C72" s="48"/>
      <c r="D72" s="48"/>
      <c r="E72" s="199">
        <v>4351</v>
      </c>
      <c r="F72" s="199">
        <v>5222</v>
      </c>
      <c r="G72" s="74" t="s">
        <v>75</v>
      </c>
      <c r="H72" s="47">
        <v>97.8</v>
      </c>
      <c r="I72" s="49">
        <v>70</v>
      </c>
      <c r="J72" s="119">
        <f t="shared" si="5"/>
        <v>167.8</v>
      </c>
    </row>
    <row r="73" spans="1:11" ht="12.95" customHeight="1" x14ac:dyDescent="0.25">
      <c r="A73" s="220" t="s">
        <v>78</v>
      </c>
      <c r="B73" s="115" t="s">
        <v>213</v>
      </c>
      <c r="C73" s="48"/>
      <c r="D73" s="48"/>
      <c r="E73" s="199">
        <v>4399</v>
      </c>
      <c r="F73" s="199">
        <v>5222</v>
      </c>
      <c r="G73" s="74" t="s">
        <v>74</v>
      </c>
      <c r="H73" s="47">
        <v>164.4</v>
      </c>
      <c r="I73" s="49">
        <v>-6.2</v>
      </c>
      <c r="J73" s="86">
        <f t="shared" si="5"/>
        <v>158.20000000000002</v>
      </c>
    </row>
    <row r="74" spans="1:11" ht="12.95" customHeight="1" x14ac:dyDescent="0.25">
      <c r="A74" s="222"/>
      <c r="B74" s="121" t="s">
        <v>77</v>
      </c>
      <c r="C74" s="78" t="s">
        <v>39</v>
      </c>
      <c r="D74" s="78"/>
      <c r="E74" s="122">
        <v>4357</v>
      </c>
      <c r="F74" s="122">
        <v>5223</v>
      </c>
      <c r="G74" s="123" t="s">
        <v>129</v>
      </c>
      <c r="H74" s="99">
        <v>0</v>
      </c>
      <c r="I74" s="100">
        <v>6.2</v>
      </c>
      <c r="J74" s="77">
        <f t="shared" si="5"/>
        <v>6.2</v>
      </c>
    </row>
    <row r="75" spans="1:11" ht="12.95" customHeight="1" x14ac:dyDescent="0.25">
      <c r="A75" s="219" t="s">
        <v>85</v>
      </c>
      <c r="B75" s="90" t="s">
        <v>80</v>
      </c>
      <c r="C75" s="48"/>
      <c r="D75" s="48"/>
      <c r="E75" s="51">
        <v>5311</v>
      </c>
      <c r="F75" s="51">
        <v>5167</v>
      </c>
      <c r="G75" s="84" t="s">
        <v>79</v>
      </c>
      <c r="H75" s="85">
        <v>134.5</v>
      </c>
      <c r="I75" s="93">
        <v>-30</v>
      </c>
      <c r="J75" s="86">
        <f>H75+I75</f>
        <v>104.5</v>
      </c>
    </row>
    <row r="76" spans="1:11" ht="12.95" customHeight="1" x14ac:dyDescent="0.25">
      <c r="A76" s="219"/>
      <c r="B76" s="90" t="s">
        <v>81</v>
      </c>
      <c r="C76" s="48"/>
      <c r="D76" s="48"/>
      <c r="E76" s="51">
        <v>5311</v>
      </c>
      <c r="F76" s="51">
        <v>5173</v>
      </c>
      <c r="G76" s="84" t="s">
        <v>79</v>
      </c>
      <c r="H76" s="85">
        <v>30</v>
      </c>
      <c r="I76" s="93">
        <v>30</v>
      </c>
      <c r="J76" s="86">
        <f t="shared" ref="J76:J82" si="6">H76+I76</f>
        <v>60</v>
      </c>
    </row>
    <row r="77" spans="1:11" ht="12.95" customHeight="1" x14ac:dyDescent="0.25">
      <c r="A77" s="219"/>
      <c r="B77" s="90" t="s">
        <v>86</v>
      </c>
      <c r="C77" s="48"/>
      <c r="D77" s="48"/>
      <c r="E77" s="51">
        <v>5311</v>
      </c>
      <c r="F77" s="51">
        <v>5361</v>
      </c>
      <c r="G77" s="84" t="s">
        <v>79</v>
      </c>
      <c r="H77" s="85">
        <v>15</v>
      </c>
      <c r="I77" s="93">
        <v>-15</v>
      </c>
      <c r="J77" s="86">
        <f t="shared" si="6"/>
        <v>0</v>
      </c>
    </row>
    <row r="78" spans="1:11" ht="12.95" customHeight="1" x14ac:dyDescent="0.25">
      <c r="A78" s="219"/>
      <c r="B78" s="130" t="s">
        <v>82</v>
      </c>
      <c r="C78" s="78" t="s">
        <v>39</v>
      </c>
      <c r="D78" s="78"/>
      <c r="E78" s="76">
        <v>5311</v>
      </c>
      <c r="F78" s="76">
        <v>5362</v>
      </c>
      <c r="G78" s="94" t="s">
        <v>79</v>
      </c>
      <c r="H78" s="95">
        <v>0</v>
      </c>
      <c r="I78" s="131">
        <v>15</v>
      </c>
      <c r="J78" s="77">
        <f t="shared" si="6"/>
        <v>15</v>
      </c>
    </row>
    <row r="79" spans="1:11" ht="12.95" customHeight="1" x14ac:dyDescent="0.25">
      <c r="A79" s="219"/>
      <c r="B79" s="90" t="s">
        <v>83</v>
      </c>
      <c r="C79" s="48"/>
      <c r="D79" s="48"/>
      <c r="E79" s="51">
        <v>5311</v>
      </c>
      <c r="F79" s="51">
        <v>5161</v>
      </c>
      <c r="G79" s="84" t="s">
        <v>79</v>
      </c>
      <c r="H79" s="85">
        <v>2</v>
      </c>
      <c r="I79" s="93">
        <v>-1</v>
      </c>
      <c r="J79" s="86">
        <f t="shared" si="6"/>
        <v>1</v>
      </c>
    </row>
    <row r="80" spans="1:11" ht="12.95" customHeight="1" x14ac:dyDescent="0.25">
      <c r="A80" s="219"/>
      <c r="B80" s="90" t="s">
        <v>84</v>
      </c>
      <c r="C80" s="48"/>
      <c r="D80" s="48"/>
      <c r="E80" s="51">
        <v>5311</v>
      </c>
      <c r="F80" s="51">
        <v>5179</v>
      </c>
      <c r="G80" s="84" t="s">
        <v>79</v>
      </c>
      <c r="H80" s="85">
        <v>4</v>
      </c>
      <c r="I80" s="93">
        <v>1</v>
      </c>
      <c r="J80" s="86">
        <f t="shared" si="6"/>
        <v>5</v>
      </c>
    </row>
    <row r="81" spans="1:10" ht="12.95" customHeight="1" x14ac:dyDescent="0.25">
      <c r="A81" s="219" t="s">
        <v>87</v>
      </c>
      <c r="B81" s="115" t="s">
        <v>88</v>
      </c>
      <c r="C81" s="48"/>
      <c r="D81" s="48"/>
      <c r="E81" s="199">
        <v>3632</v>
      </c>
      <c r="F81" s="199">
        <v>5171</v>
      </c>
      <c r="G81" s="74" t="s">
        <v>90</v>
      </c>
      <c r="H81" s="47">
        <v>163.1</v>
      </c>
      <c r="I81" s="49">
        <v>-8</v>
      </c>
      <c r="J81" s="119">
        <f t="shared" si="6"/>
        <v>155.1</v>
      </c>
    </row>
    <row r="82" spans="1:10" ht="12.95" customHeight="1" x14ac:dyDescent="0.25">
      <c r="A82" s="219"/>
      <c r="B82" s="115" t="s">
        <v>89</v>
      </c>
      <c r="C82" s="48"/>
      <c r="D82" s="48"/>
      <c r="E82" s="199">
        <v>3632</v>
      </c>
      <c r="F82" s="199">
        <v>5137</v>
      </c>
      <c r="G82" s="74" t="s">
        <v>90</v>
      </c>
      <c r="H82" s="47">
        <v>5</v>
      </c>
      <c r="I82" s="49">
        <v>8</v>
      </c>
      <c r="J82" s="119">
        <f t="shared" si="6"/>
        <v>13</v>
      </c>
    </row>
    <row r="83" spans="1:10" ht="12.95" customHeight="1" x14ac:dyDescent="0.25">
      <c r="A83" s="220" t="s">
        <v>115</v>
      </c>
      <c r="B83" s="127" t="s">
        <v>137</v>
      </c>
      <c r="C83" s="80"/>
      <c r="D83" s="80"/>
      <c r="E83" s="79" t="s">
        <v>91</v>
      </c>
      <c r="F83" s="80">
        <v>5171</v>
      </c>
      <c r="G83" s="79" t="s">
        <v>93</v>
      </c>
      <c r="H83" s="126">
        <v>900</v>
      </c>
      <c r="I83" s="93">
        <v>-900</v>
      </c>
      <c r="J83" s="81">
        <f>H83+I83</f>
        <v>0</v>
      </c>
    </row>
    <row r="84" spans="1:10" ht="12.95" customHeight="1" x14ac:dyDescent="0.25">
      <c r="A84" s="221"/>
      <c r="B84" s="127" t="s">
        <v>140</v>
      </c>
      <c r="C84" s="80"/>
      <c r="D84" s="80"/>
      <c r="E84" s="79" t="s">
        <v>91</v>
      </c>
      <c r="F84" s="80">
        <v>5171</v>
      </c>
      <c r="G84" s="79" t="s">
        <v>94</v>
      </c>
      <c r="H84" s="126">
        <v>500</v>
      </c>
      <c r="I84" s="93">
        <v>-500</v>
      </c>
      <c r="J84" s="81">
        <f>H84+I84</f>
        <v>0</v>
      </c>
    </row>
    <row r="85" spans="1:10" ht="12.95" customHeight="1" x14ac:dyDescent="0.25">
      <c r="A85" s="221"/>
      <c r="B85" s="127" t="s">
        <v>139</v>
      </c>
      <c r="C85" s="80"/>
      <c r="D85" s="80"/>
      <c r="E85" s="79" t="s">
        <v>97</v>
      </c>
      <c r="F85" s="80">
        <v>5171</v>
      </c>
      <c r="G85" s="79" t="s">
        <v>96</v>
      </c>
      <c r="H85" s="126">
        <v>2500</v>
      </c>
      <c r="I85" s="93">
        <v>-2300</v>
      </c>
      <c r="J85" s="81">
        <f>H85+I85</f>
        <v>200</v>
      </c>
    </row>
    <row r="86" spans="1:10" ht="12.95" customHeight="1" x14ac:dyDescent="0.25">
      <c r="A86" s="222"/>
      <c r="B86" s="127" t="s">
        <v>138</v>
      </c>
      <c r="C86" s="128"/>
      <c r="D86" s="128"/>
      <c r="E86" s="79" t="s">
        <v>105</v>
      </c>
      <c r="F86" s="80">
        <v>5171</v>
      </c>
      <c r="G86" s="79" t="s">
        <v>90</v>
      </c>
      <c r="H86" s="126">
        <v>863.12</v>
      </c>
      <c r="I86" s="93">
        <v>-320</v>
      </c>
      <c r="J86" s="81">
        <f>H86+I86</f>
        <v>543.12</v>
      </c>
    </row>
    <row r="87" spans="1:10" ht="12.95" customHeight="1" x14ac:dyDescent="0.25">
      <c r="A87" s="219" t="s">
        <v>208</v>
      </c>
      <c r="B87" s="88" t="s">
        <v>173</v>
      </c>
      <c r="C87" s="78" t="s">
        <v>39</v>
      </c>
      <c r="D87" s="78"/>
      <c r="E87" s="122">
        <v>3744</v>
      </c>
      <c r="F87" s="122">
        <v>5169</v>
      </c>
      <c r="G87" s="122"/>
      <c r="H87" s="196">
        <v>0</v>
      </c>
      <c r="I87" s="197">
        <v>25</v>
      </c>
      <c r="J87" s="141">
        <f t="shared" ref="J87:J93" si="7">H87+I87</f>
        <v>25</v>
      </c>
    </row>
    <row r="88" spans="1:10" ht="12.95" customHeight="1" x14ac:dyDescent="0.25">
      <c r="A88" s="219"/>
      <c r="B88" s="97" t="s">
        <v>172</v>
      </c>
      <c r="C88" s="48"/>
      <c r="D88" s="48"/>
      <c r="E88" s="199">
        <v>5512</v>
      </c>
      <c r="F88" s="199">
        <v>5019</v>
      </c>
      <c r="G88" s="74" t="s">
        <v>168</v>
      </c>
      <c r="H88" s="47">
        <v>70</v>
      </c>
      <c r="I88" s="49">
        <v>20</v>
      </c>
      <c r="J88" s="119">
        <f t="shared" si="7"/>
        <v>90</v>
      </c>
    </row>
    <row r="89" spans="1:10" ht="12.95" customHeight="1" x14ac:dyDescent="0.25">
      <c r="A89" s="219"/>
      <c r="B89" s="97" t="s">
        <v>174</v>
      </c>
      <c r="C89" s="48"/>
      <c r="D89" s="48"/>
      <c r="E89" s="199">
        <v>5512</v>
      </c>
      <c r="F89" s="199">
        <v>5019</v>
      </c>
      <c r="G89" s="74" t="s">
        <v>169</v>
      </c>
      <c r="H89" s="47">
        <v>20</v>
      </c>
      <c r="I89" s="49">
        <v>30</v>
      </c>
      <c r="J89" s="119">
        <f>SUM(H89+I89)</f>
        <v>50</v>
      </c>
    </row>
    <row r="90" spans="1:10" ht="12.95" customHeight="1" x14ac:dyDescent="0.25">
      <c r="A90" s="219"/>
      <c r="B90" s="97" t="s">
        <v>175</v>
      </c>
      <c r="C90" s="48"/>
      <c r="D90" s="48"/>
      <c r="E90" s="199">
        <v>5512</v>
      </c>
      <c r="F90" s="199">
        <v>5021</v>
      </c>
      <c r="G90" s="74" t="s">
        <v>169</v>
      </c>
      <c r="H90" s="47">
        <v>80</v>
      </c>
      <c r="I90" s="49">
        <v>30</v>
      </c>
      <c r="J90" s="119">
        <f t="shared" si="7"/>
        <v>110</v>
      </c>
    </row>
    <row r="91" spans="1:10" ht="12.95" customHeight="1" x14ac:dyDescent="0.25">
      <c r="A91" s="219"/>
      <c r="B91" s="97" t="s">
        <v>176</v>
      </c>
      <c r="C91" s="48"/>
      <c r="D91" s="48"/>
      <c r="E91" s="199">
        <v>5512</v>
      </c>
      <c r="F91" s="199">
        <v>5039</v>
      </c>
      <c r="G91" s="74" t="s">
        <v>169</v>
      </c>
      <c r="H91" s="47">
        <v>15</v>
      </c>
      <c r="I91" s="49">
        <v>10</v>
      </c>
      <c r="J91" s="119">
        <f t="shared" si="7"/>
        <v>25</v>
      </c>
    </row>
    <row r="92" spans="1:10" ht="12.95" customHeight="1" x14ac:dyDescent="0.25">
      <c r="A92" s="219"/>
      <c r="B92" s="97" t="s">
        <v>177</v>
      </c>
      <c r="C92" s="48"/>
      <c r="D92" s="48"/>
      <c r="E92" s="199">
        <v>5512</v>
      </c>
      <c r="F92" s="199">
        <v>5042</v>
      </c>
      <c r="G92" s="74" t="s">
        <v>169</v>
      </c>
      <c r="H92" s="47">
        <v>5</v>
      </c>
      <c r="I92" s="49">
        <v>3</v>
      </c>
      <c r="J92" s="119">
        <f t="shared" si="7"/>
        <v>8</v>
      </c>
    </row>
    <row r="93" spans="1:10" ht="12.95" customHeight="1" x14ac:dyDescent="0.25">
      <c r="A93" s="219"/>
      <c r="B93" s="88" t="s">
        <v>178</v>
      </c>
      <c r="C93" s="78" t="s">
        <v>39</v>
      </c>
      <c r="D93" s="78"/>
      <c r="E93" s="122">
        <v>5512</v>
      </c>
      <c r="F93" s="122">
        <v>5175</v>
      </c>
      <c r="G93" s="123" t="s">
        <v>169</v>
      </c>
      <c r="H93" s="99">
        <v>0</v>
      </c>
      <c r="I93" s="100">
        <v>5</v>
      </c>
      <c r="J93" s="141">
        <f t="shared" si="7"/>
        <v>5</v>
      </c>
    </row>
    <row r="94" spans="1:10" ht="12.95" customHeight="1" x14ac:dyDescent="0.25">
      <c r="A94" s="219"/>
      <c r="B94" s="97" t="s">
        <v>170</v>
      </c>
      <c r="C94" s="48"/>
      <c r="D94" s="48"/>
      <c r="E94" s="199">
        <v>5212</v>
      </c>
      <c r="F94" s="199">
        <v>5137</v>
      </c>
      <c r="G94" s="74"/>
      <c r="H94" s="47">
        <v>100</v>
      </c>
      <c r="I94" s="49">
        <v>-40</v>
      </c>
      <c r="J94" s="119">
        <f>SUM(H94:I94)</f>
        <v>60</v>
      </c>
    </row>
    <row r="95" spans="1:10" ht="12.95" customHeight="1" x14ac:dyDescent="0.25">
      <c r="A95" s="219"/>
      <c r="B95" s="97" t="s">
        <v>171</v>
      </c>
      <c r="C95" s="48"/>
      <c r="D95" s="48"/>
      <c r="E95" s="199">
        <v>5212</v>
      </c>
      <c r="F95" s="199">
        <v>5169</v>
      </c>
      <c r="G95" s="74"/>
      <c r="H95" s="47">
        <v>380</v>
      </c>
      <c r="I95" s="49">
        <v>-78</v>
      </c>
      <c r="J95" s="119">
        <f t="shared" ref="J95:J96" si="8">SUM(H95:I95)</f>
        <v>302</v>
      </c>
    </row>
    <row r="96" spans="1:10" ht="12.95" customHeight="1" x14ac:dyDescent="0.25">
      <c r="A96" s="219"/>
      <c r="B96" s="97" t="s">
        <v>179</v>
      </c>
      <c r="C96" s="48"/>
      <c r="D96" s="48"/>
      <c r="E96" s="199">
        <v>5512</v>
      </c>
      <c r="F96" s="199">
        <v>5131</v>
      </c>
      <c r="G96" s="74" t="s">
        <v>169</v>
      </c>
      <c r="H96" s="47">
        <v>5</v>
      </c>
      <c r="I96" s="49">
        <v>-5</v>
      </c>
      <c r="J96" s="119">
        <f t="shared" si="8"/>
        <v>0</v>
      </c>
    </row>
    <row r="97" spans="1:12" ht="12.95" customHeight="1" x14ac:dyDescent="0.25">
      <c r="A97" s="219" t="s">
        <v>209</v>
      </c>
      <c r="B97" s="189" t="s">
        <v>183</v>
      </c>
      <c r="C97" s="190"/>
      <c r="D97" s="190"/>
      <c r="E97" s="201">
        <v>3429</v>
      </c>
      <c r="F97" s="201">
        <v>5171</v>
      </c>
      <c r="G97" s="147" t="s">
        <v>180</v>
      </c>
      <c r="H97" s="191">
        <v>1500</v>
      </c>
      <c r="I97" s="192">
        <v>-200</v>
      </c>
      <c r="J97" s="69">
        <f t="shared" ref="J97:J99" si="9">H97+I97</f>
        <v>1300</v>
      </c>
    </row>
    <row r="98" spans="1:12" ht="12.95" customHeight="1" x14ac:dyDescent="0.25">
      <c r="A98" s="219"/>
      <c r="B98" s="189" t="s">
        <v>184</v>
      </c>
      <c r="C98" s="190"/>
      <c r="D98" s="190"/>
      <c r="E98" s="201">
        <v>3412</v>
      </c>
      <c r="F98" s="201">
        <v>5171</v>
      </c>
      <c r="G98" s="147" t="s">
        <v>181</v>
      </c>
      <c r="H98" s="191">
        <v>620</v>
      </c>
      <c r="I98" s="192">
        <v>-120</v>
      </c>
      <c r="J98" s="69">
        <f t="shared" si="9"/>
        <v>500</v>
      </c>
    </row>
    <row r="99" spans="1:12" ht="12.95" customHeight="1" x14ac:dyDescent="0.25">
      <c r="A99" s="219"/>
      <c r="B99" s="189" t="s">
        <v>185</v>
      </c>
      <c r="C99" s="190"/>
      <c r="D99" s="190"/>
      <c r="E99" s="201">
        <v>3412</v>
      </c>
      <c r="F99" s="201">
        <v>5171</v>
      </c>
      <c r="G99" s="147" t="s">
        <v>182</v>
      </c>
      <c r="H99" s="191">
        <v>900</v>
      </c>
      <c r="I99" s="192">
        <v>320</v>
      </c>
      <c r="J99" s="69">
        <f t="shared" si="9"/>
        <v>1220</v>
      </c>
    </row>
    <row r="100" spans="1:12" ht="12.95" customHeight="1" x14ac:dyDescent="0.25">
      <c r="A100" s="15"/>
      <c r="B100" s="20"/>
      <c r="C100" s="21"/>
      <c r="D100" s="21"/>
      <c r="E100" s="224" t="s">
        <v>21</v>
      </c>
      <c r="F100" s="206"/>
      <c r="G100" s="225"/>
      <c r="H100" s="26">
        <f>SUM(H53:H99)</f>
        <v>16857.32</v>
      </c>
      <c r="I100" s="26">
        <f t="shared" ref="I100:J100" si="10">SUM(I53:I99)</f>
        <v>-4020</v>
      </c>
      <c r="J100" s="26">
        <f t="shared" si="10"/>
        <v>12837.32</v>
      </c>
    </row>
    <row r="101" spans="1:12" ht="12.95" customHeight="1" x14ac:dyDescent="0.25">
      <c r="A101" s="44" t="s">
        <v>22</v>
      </c>
      <c r="B101" s="20"/>
      <c r="C101" s="21"/>
      <c r="D101" s="21"/>
      <c r="E101" s="22"/>
      <c r="F101" s="20"/>
      <c r="G101" s="20"/>
      <c r="H101" s="23"/>
      <c r="I101" s="23"/>
      <c r="J101" s="27"/>
    </row>
    <row r="102" spans="1:12" ht="12.95" customHeight="1" x14ac:dyDescent="0.25">
      <c r="A102" s="203" t="s">
        <v>13</v>
      </c>
      <c r="B102" s="155" t="s">
        <v>99</v>
      </c>
      <c r="C102" s="201"/>
      <c r="D102" s="201"/>
      <c r="E102" s="147" t="s">
        <v>91</v>
      </c>
      <c r="F102" s="201">
        <v>6121</v>
      </c>
      <c r="G102" s="147" t="s">
        <v>92</v>
      </c>
      <c r="H102" s="47">
        <v>2500</v>
      </c>
      <c r="I102" s="49">
        <v>-2500</v>
      </c>
      <c r="J102" s="69">
        <f t="shared" ref="J102:J112" si="11">H102+I102</f>
        <v>0</v>
      </c>
    </row>
    <row r="103" spans="1:12" ht="12.95" customHeight="1" x14ac:dyDescent="0.25">
      <c r="A103" s="204"/>
      <c r="B103" s="155" t="s">
        <v>100</v>
      </c>
      <c r="C103" s="201"/>
      <c r="D103" s="201"/>
      <c r="E103" s="147" t="s">
        <v>91</v>
      </c>
      <c r="F103" s="201">
        <v>6121</v>
      </c>
      <c r="G103" s="147" t="s">
        <v>95</v>
      </c>
      <c r="H103" s="47">
        <v>20</v>
      </c>
      <c r="I103" s="49">
        <v>3900</v>
      </c>
      <c r="J103" s="69">
        <f t="shared" si="11"/>
        <v>3920</v>
      </c>
    </row>
    <row r="104" spans="1:12" ht="12.95" customHeight="1" x14ac:dyDescent="0.25">
      <c r="A104" s="204"/>
      <c r="B104" s="156" t="s">
        <v>101</v>
      </c>
      <c r="C104" s="78" t="s">
        <v>39</v>
      </c>
      <c r="D104" s="122"/>
      <c r="E104" s="123" t="s">
        <v>97</v>
      </c>
      <c r="F104" s="122">
        <v>6121</v>
      </c>
      <c r="G104" s="123" t="s">
        <v>98</v>
      </c>
      <c r="H104" s="99">
        <v>0</v>
      </c>
      <c r="I104" s="100">
        <v>2300</v>
      </c>
      <c r="J104" s="141">
        <f t="shared" si="11"/>
        <v>2300</v>
      </c>
    </row>
    <row r="105" spans="1:12" ht="12.95" customHeight="1" x14ac:dyDescent="0.25">
      <c r="A105" s="204"/>
      <c r="B105" s="157" t="s">
        <v>121</v>
      </c>
      <c r="C105" s="158"/>
      <c r="D105" s="200"/>
      <c r="E105" s="159" t="s">
        <v>102</v>
      </c>
      <c r="F105" s="200">
        <v>6121</v>
      </c>
      <c r="G105" s="159" t="s">
        <v>103</v>
      </c>
      <c r="H105" s="47">
        <v>6445.5</v>
      </c>
      <c r="I105" s="49">
        <v>-350</v>
      </c>
      <c r="J105" s="69">
        <f t="shared" si="11"/>
        <v>6095.5</v>
      </c>
    </row>
    <row r="106" spans="1:12" ht="12.95" customHeight="1" x14ac:dyDescent="0.25">
      <c r="A106" s="204"/>
      <c r="B106" s="150" t="s">
        <v>122</v>
      </c>
      <c r="C106" s="151" t="s">
        <v>39</v>
      </c>
      <c r="D106" s="152"/>
      <c r="E106" s="153" t="s">
        <v>102</v>
      </c>
      <c r="F106" s="154">
        <v>6121</v>
      </c>
      <c r="G106" s="153" t="s">
        <v>104</v>
      </c>
      <c r="H106" s="99">
        <v>0</v>
      </c>
      <c r="I106" s="100">
        <v>350</v>
      </c>
      <c r="J106" s="141">
        <f t="shared" si="11"/>
        <v>350</v>
      </c>
      <c r="K106" s="108"/>
      <c r="L106" s="108"/>
    </row>
    <row r="107" spans="1:12" ht="12.95" customHeight="1" x14ac:dyDescent="0.25">
      <c r="A107" s="204"/>
      <c r="B107" s="167" t="s">
        <v>132</v>
      </c>
      <c r="C107" s="168"/>
      <c r="D107" s="169"/>
      <c r="E107" s="170" t="s">
        <v>107</v>
      </c>
      <c r="F107" s="198">
        <v>6121</v>
      </c>
      <c r="G107" s="170" t="s">
        <v>130</v>
      </c>
      <c r="H107" s="47">
        <v>822</v>
      </c>
      <c r="I107" s="49">
        <v>320</v>
      </c>
      <c r="J107" s="119">
        <f t="shared" si="11"/>
        <v>1142</v>
      </c>
    </row>
    <row r="108" spans="1:12" ht="12.95" customHeight="1" x14ac:dyDescent="0.25">
      <c r="A108" s="204"/>
      <c r="B108" s="157" t="s">
        <v>131</v>
      </c>
      <c r="C108" s="160"/>
      <c r="D108" s="160"/>
      <c r="E108" s="159" t="s">
        <v>107</v>
      </c>
      <c r="F108" s="200">
        <v>6121</v>
      </c>
      <c r="G108" s="159" t="s">
        <v>106</v>
      </c>
      <c r="H108" s="47">
        <v>1000</v>
      </c>
      <c r="I108" s="49">
        <v>-15</v>
      </c>
      <c r="J108" s="69">
        <f t="shared" si="11"/>
        <v>985</v>
      </c>
    </row>
    <row r="109" spans="1:12" ht="12.95" customHeight="1" x14ac:dyDescent="0.25">
      <c r="A109" s="204"/>
      <c r="B109" s="150" t="s">
        <v>133</v>
      </c>
      <c r="C109" s="151" t="s">
        <v>39</v>
      </c>
      <c r="D109" s="152"/>
      <c r="E109" s="153" t="s">
        <v>107</v>
      </c>
      <c r="F109" s="154">
        <v>6121</v>
      </c>
      <c r="G109" s="153" t="s">
        <v>108</v>
      </c>
      <c r="H109" s="99">
        <v>0</v>
      </c>
      <c r="I109" s="100">
        <v>15</v>
      </c>
      <c r="J109" s="141">
        <f t="shared" si="11"/>
        <v>15</v>
      </c>
    </row>
    <row r="110" spans="1:12" ht="12.95" customHeight="1" x14ac:dyDescent="0.25">
      <c r="A110" s="204"/>
      <c r="B110" s="157" t="s">
        <v>134</v>
      </c>
      <c r="C110" s="160"/>
      <c r="D110" s="160"/>
      <c r="E110" s="159" t="s">
        <v>107</v>
      </c>
      <c r="F110" s="200">
        <v>6121</v>
      </c>
      <c r="G110" s="159" t="s">
        <v>110</v>
      </c>
      <c r="H110" s="47">
        <v>13500</v>
      </c>
      <c r="I110" s="49">
        <v>3000</v>
      </c>
      <c r="J110" s="69">
        <f t="shared" si="11"/>
        <v>16500</v>
      </c>
    </row>
    <row r="111" spans="1:12" ht="12.6" customHeight="1" x14ac:dyDescent="0.25">
      <c r="A111" s="204"/>
      <c r="B111" s="157" t="s">
        <v>135</v>
      </c>
      <c r="C111" s="160"/>
      <c r="D111" s="160"/>
      <c r="E111" s="159" t="s">
        <v>111</v>
      </c>
      <c r="F111" s="200">
        <v>6121</v>
      </c>
      <c r="G111" s="159" t="s">
        <v>112</v>
      </c>
      <c r="H111" s="47">
        <v>1114</v>
      </c>
      <c r="I111" s="49">
        <v>-7</v>
      </c>
      <c r="J111" s="69">
        <f t="shared" si="11"/>
        <v>1107</v>
      </c>
    </row>
    <row r="112" spans="1:12" ht="12.6" customHeight="1" x14ac:dyDescent="0.25">
      <c r="A112" s="204"/>
      <c r="B112" s="157" t="s">
        <v>136</v>
      </c>
      <c r="C112" s="160"/>
      <c r="D112" s="160"/>
      <c r="E112" s="159" t="s">
        <v>113</v>
      </c>
      <c r="F112" s="200">
        <v>6121</v>
      </c>
      <c r="G112" s="159" t="s">
        <v>114</v>
      </c>
      <c r="H112" s="47">
        <v>650</v>
      </c>
      <c r="I112" s="49">
        <v>7</v>
      </c>
      <c r="J112" s="69">
        <f t="shared" si="11"/>
        <v>657</v>
      </c>
    </row>
    <row r="113" spans="1:10" ht="12.6" customHeight="1" x14ac:dyDescent="0.25">
      <c r="A113" s="52"/>
      <c r="B113" s="53"/>
      <c r="C113" s="54"/>
      <c r="D113" s="54"/>
      <c r="E113" s="223" t="s">
        <v>23</v>
      </c>
      <c r="F113" s="223"/>
      <c r="G113" s="223"/>
      <c r="H113" s="42">
        <f>SUM(H102:H112)</f>
        <v>26051.5</v>
      </c>
      <c r="I113" s="42">
        <f t="shared" ref="I113:J113" si="12">SUM(I102:I112)</f>
        <v>7020</v>
      </c>
      <c r="J113" s="42">
        <f t="shared" si="12"/>
        <v>33071.5</v>
      </c>
    </row>
    <row r="114" spans="1:10" ht="12.6" customHeight="1" x14ac:dyDescent="0.25">
      <c r="A114" s="17"/>
      <c r="B114" s="16"/>
      <c r="C114" s="17"/>
      <c r="D114" s="17"/>
      <c r="E114" s="28"/>
      <c r="F114" s="28"/>
      <c r="G114" s="29"/>
      <c r="H114" s="39"/>
      <c r="I114" s="40"/>
      <c r="J114" s="41"/>
    </row>
    <row r="115" spans="1:10" ht="12.6" customHeight="1" x14ac:dyDescent="0.25">
      <c r="A115" s="3"/>
      <c r="B115" s="133" t="s">
        <v>32</v>
      </c>
      <c r="C115" s="21"/>
      <c r="D115" s="21"/>
      <c r="E115" s="216" t="s">
        <v>16</v>
      </c>
      <c r="F115" s="217"/>
      <c r="G115" s="217"/>
      <c r="H115" s="218"/>
      <c r="I115" s="25">
        <f>I48</f>
        <v>21262.760000000002</v>
      </c>
      <c r="J115" s="45"/>
    </row>
    <row r="116" spans="1:10" ht="12.6" customHeight="1" x14ac:dyDescent="0.25">
      <c r="A116" s="3"/>
      <c r="B116" s="134"/>
      <c r="C116" s="21"/>
      <c r="D116" s="21"/>
      <c r="E116" s="216" t="s">
        <v>24</v>
      </c>
      <c r="F116" s="217"/>
      <c r="G116" s="217"/>
      <c r="H116" s="218"/>
      <c r="I116" s="25">
        <f>I100+I49</f>
        <v>14239.460000000003</v>
      </c>
      <c r="J116" s="15"/>
    </row>
    <row r="117" spans="1:10" ht="12.6" customHeight="1" x14ac:dyDescent="0.25">
      <c r="A117" s="3"/>
      <c r="B117" s="134"/>
      <c r="C117" s="21"/>
      <c r="D117" s="21"/>
      <c r="E117" s="216" t="s">
        <v>25</v>
      </c>
      <c r="F117" s="217"/>
      <c r="G117" s="217"/>
      <c r="H117" s="218"/>
      <c r="I117" s="25">
        <f>I113+I50</f>
        <v>7023.3</v>
      </c>
      <c r="J117" s="46"/>
    </row>
    <row r="118" spans="1:10" ht="12.6" customHeight="1" x14ac:dyDescent="0.25">
      <c r="A118" s="3"/>
      <c r="B118" s="134"/>
      <c r="C118" s="21"/>
      <c r="D118" s="21"/>
      <c r="E118" s="216" t="s">
        <v>26</v>
      </c>
      <c r="F118" s="217"/>
      <c r="G118" s="217"/>
      <c r="H118" s="218"/>
      <c r="I118" s="25">
        <f>I116+I117</f>
        <v>21262.760000000002</v>
      </c>
      <c r="J118" s="46"/>
    </row>
    <row r="119" spans="1:10" ht="12.6" customHeight="1" x14ac:dyDescent="0.25">
      <c r="A119" s="3"/>
      <c r="B119" s="134"/>
      <c r="C119" s="21"/>
      <c r="D119" s="21"/>
      <c r="E119" s="210" t="s">
        <v>27</v>
      </c>
      <c r="F119" s="211"/>
      <c r="G119" s="211"/>
      <c r="H119" s="212"/>
      <c r="I119" s="25">
        <f>I115-I118</f>
        <v>0</v>
      </c>
      <c r="J119" s="46"/>
    </row>
    <row r="120" spans="1:10" ht="12.6" customHeight="1" x14ac:dyDescent="0.25">
      <c r="A120" s="3"/>
      <c r="B120" s="134"/>
      <c r="C120" s="21"/>
      <c r="D120" s="21"/>
      <c r="E120" s="210" t="s">
        <v>28</v>
      </c>
      <c r="F120" s="211"/>
      <c r="G120" s="211"/>
      <c r="H120" s="212"/>
      <c r="I120" s="25">
        <v>0</v>
      </c>
      <c r="J120" s="46"/>
    </row>
    <row r="121" spans="1:10" ht="12.6" customHeight="1" x14ac:dyDescent="0.25">
      <c r="A121" s="3"/>
      <c r="B121" s="64"/>
      <c r="C121" s="36"/>
      <c r="D121" s="36"/>
      <c r="E121" s="37"/>
      <c r="F121" s="3"/>
      <c r="G121" s="20"/>
      <c r="H121" s="63">
        <v>45441</v>
      </c>
      <c r="I121" s="64"/>
      <c r="J121" s="65">
        <v>45469</v>
      </c>
    </row>
    <row r="122" spans="1:10" ht="12.6" customHeight="1" x14ac:dyDescent="0.25">
      <c r="A122" s="3"/>
      <c r="B122" s="133" t="s">
        <v>36</v>
      </c>
      <c r="C122" s="21"/>
      <c r="D122" s="21"/>
      <c r="E122" s="38" t="s">
        <v>29</v>
      </c>
      <c r="F122" s="30"/>
      <c r="G122" s="31"/>
      <c r="H122" s="66">
        <v>616173.99</v>
      </c>
      <c r="I122" s="67">
        <f>I115</f>
        <v>21262.760000000002</v>
      </c>
      <c r="J122" s="67">
        <f>H122+I122</f>
        <v>637436.75</v>
      </c>
    </row>
    <row r="123" spans="1:10" ht="12.6" customHeight="1" x14ac:dyDescent="0.25">
      <c r="A123" s="3"/>
      <c r="B123" s="134"/>
      <c r="C123" s="21"/>
      <c r="D123" s="21"/>
      <c r="E123" s="32" t="s">
        <v>24</v>
      </c>
      <c r="F123" s="33"/>
      <c r="G123" s="24"/>
      <c r="H123" s="68">
        <v>512868.23</v>
      </c>
      <c r="I123" s="67">
        <f>I100+I49</f>
        <v>14239.460000000003</v>
      </c>
      <c r="J123" s="69">
        <f>H123+I123</f>
        <v>527107.68999999994</v>
      </c>
    </row>
    <row r="124" spans="1:10" ht="12.95" customHeight="1" x14ac:dyDescent="0.25">
      <c r="A124" s="3"/>
      <c r="B124" s="134"/>
      <c r="C124" s="21"/>
      <c r="D124" s="21"/>
      <c r="E124" s="15" t="s">
        <v>25</v>
      </c>
      <c r="F124" s="20"/>
      <c r="G124" s="34"/>
      <c r="H124" s="68">
        <v>259289.97</v>
      </c>
      <c r="I124" s="67">
        <f>I113+I50</f>
        <v>7023.3</v>
      </c>
      <c r="J124" s="69">
        <f>H124+I124</f>
        <v>266313.27</v>
      </c>
    </row>
    <row r="125" spans="1:10" ht="12.95" customHeight="1" x14ac:dyDescent="0.25">
      <c r="A125" s="3"/>
      <c r="B125" s="135"/>
      <c r="C125" s="36"/>
      <c r="D125" s="36"/>
      <c r="E125" s="35" t="s">
        <v>30</v>
      </c>
      <c r="F125" s="33"/>
      <c r="G125" s="24"/>
      <c r="H125" s="67">
        <f>H123+H124</f>
        <v>772158.2</v>
      </c>
      <c r="I125" s="67">
        <f>SUM(I123:I124)</f>
        <v>21262.760000000002</v>
      </c>
      <c r="J125" s="67">
        <f>SUM(J123:J124)</f>
        <v>793420.96</v>
      </c>
    </row>
    <row r="126" spans="1:10" ht="12.95" customHeight="1" x14ac:dyDescent="0.25">
      <c r="A126" s="3"/>
      <c r="B126" s="64"/>
      <c r="C126" s="36"/>
      <c r="D126" s="36"/>
      <c r="E126" s="15" t="s">
        <v>19</v>
      </c>
      <c r="F126" s="20"/>
      <c r="G126" s="34"/>
      <c r="H126" s="69">
        <f>H122-H125</f>
        <v>-155984.20999999996</v>
      </c>
      <c r="I126" s="67">
        <f>I122-I125</f>
        <v>0</v>
      </c>
      <c r="J126" s="69">
        <f>J122-J125</f>
        <v>-155984.20999999996</v>
      </c>
    </row>
    <row r="127" spans="1:10" ht="12.95" customHeight="1" x14ac:dyDescent="0.25">
      <c r="A127" s="3"/>
      <c r="B127" s="132" t="s">
        <v>42</v>
      </c>
      <c r="C127" s="36"/>
      <c r="D127" s="36"/>
      <c r="E127" s="32" t="s">
        <v>31</v>
      </c>
      <c r="F127" s="33"/>
      <c r="G127" s="24"/>
      <c r="H127" s="70">
        <v>155984.21</v>
      </c>
      <c r="I127" s="67">
        <f>I120</f>
        <v>0</v>
      </c>
      <c r="J127" s="69">
        <f>H127+I127</f>
        <v>155984.21</v>
      </c>
    </row>
    <row r="128" spans="1:10" ht="12.95" customHeight="1" x14ac:dyDescent="0.25"/>
    <row r="129" ht="12.95" customHeight="1" x14ac:dyDescent="0.25"/>
    <row r="130" ht="12.95" customHeight="1" x14ac:dyDescent="0.25"/>
    <row r="131" ht="12.95" customHeight="1" x14ac:dyDescent="0.25"/>
    <row r="132" ht="12.95" customHeight="1" x14ac:dyDescent="0.25"/>
    <row r="133" ht="12.95" customHeight="1" x14ac:dyDescent="0.25"/>
    <row r="134" ht="12.95" customHeight="1" x14ac:dyDescent="0.25"/>
    <row r="135" ht="12.95" customHeight="1" x14ac:dyDescent="0.25"/>
    <row r="136" ht="12.95" customHeight="1" x14ac:dyDescent="0.25"/>
    <row r="137" ht="12.95" customHeight="1" x14ac:dyDescent="0.25"/>
    <row r="138" ht="12.95" customHeight="1" x14ac:dyDescent="0.25"/>
    <row r="139" ht="12.95" customHeight="1" x14ac:dyDescent="0.25"/>
  </sheetData>
  <mergeCells count="36">
    <mergeCell ref="E119:H119"/>
    <mergeCell ref="E120:H120"/>
    <mergeCell ref="A30:A31"/>
    <mergeCell ref="A32:A33"/>
    <mergeCell ref="A34:A47"/>
    <mergeCell ref="A87:A96"/>
    <mergeCell ref="A97:A99"/>
    <mergeCell ref="E113:G113"/>
    <mergeCell ref="E115:H115"/>
    <mergeCell ref="E116:H116"/>
    <mergeCell ref="E117:H117"/>
    <mergeCell ref="E118:H118"/>
    <mergeCell ref="A73:A74"/>
    <mergeCell ref="A75:A80"/>
    <mergeCell ref="A81:A82"/>
    <mergeCell ref="A83:A86"/>
    <mergeCell ref="E100:G100"/>
    <mergeCell ref="A102:A112"/>
    <mergeCell ref="A53:A56"/>
    <mergeCell ref="A57:A58"/>
    <mergeCell ref="A59:A62"/>
    <mergeCell ref="A63:A68"/>
    <mergeCell ref="A69:A70"/>
    <mergeCell ref="A71:A72"/>
    <mergeCell ref="K6:K7"/>
    <mergeCell ref="A14:A27"/>
    <mergeCell ref="E48:G48"/>
    <mergeCell ref="E49:G49"/>
    <mergeCell ref="E50:G50"/>
    <mergeCell ref="A5:A13"/>
    <mergeCell ref="E51:G51"/>
    <mergeCell ref="H1:J1"/>
    <mergeCell ref="B2:B3"/>
    <mergeCell ref="E2:E3"/>
    <mergeCell ref="F2:F3"/>
    <mergeCell ref="G2:G3"/>
  </mergeCells>
  <conditionalFormatting sqref="C48:D50 B1:B2">
    <cfRule type="expression" dxfId="74" priority="57" stopIfTrue="1">
      <formula>#REF!="Z"</formula>
    </cfRule>
    <cfRule type="expression" dxfId="73" priority="58" stopIfTrue="1">
      <formula>#REF!="T"</formula>
    </cfRule>
    <cfRule type="expression" dxfId="72" priority="59" stopIfTrue="1">
      <formula>#REF!="Y"</formula>
    </cfRule>
  </conditionalFormatting>
  <conditionalFormatting sqref="H123">
    <cfRule type="expression" dxfId="71" priority="54" stopIfTrue="1">
      <formula>$J123="Z"</formula>
    </cfRule>
    <cfRule type="expression" dxfId="70" priority="55" stopIfTrue="1">
      <formula>$J123="T"</formula>
    </cfRule>
    <cfRule type="expression" dxfId="69" priority="56" stopIfTrue="1">
      <formula>$J123="Y"</formula>
    </cfRule>
  </conditionalFormatting>
  <conditionalFormatting sqref="H124">
    <cfRule type="expression" dxfId="68" priority="51" stopIfTrue="1">
      <formula>$J124="Z"</formula>
    </cfRule>
    <cfRule type="expression" dxfId="67" priority="52" stopIfTrue="1">
      <formula>$J124="T"</formula>
    </cfRule>
    <cfRule type="expression" dxfId="66" priority="53" stopIfTrue="1">
      <formula>$J124="Y"</formula>
    </cfRule>
  </conditionalFormatting>
  <conditionalFormatting sqref="H122">
    <cfRule type="expression" dxfId="65" priority="48" stopIfTrue="1">
      <formula>$J122="Z"</formula>
    </cfRule>
    <cfRule type="expression" dxfId="64" priority="49" stopIfTrue="1">
      <formula>$J122="T"</formula>
    </cfRule>
    <cfRule type="expression" dxfId="63" priority="50" stopIfTrue="1">
      <formula>$J122="Y"</formula>
    </cfRule>
  </conditionalFormatting>
  <conditionalFormatting sqref="H123">
    <cfRule type="expression" dxfId="62" priority="45" stopIfTrue="1">
      <formula>$J123="Z"</formula>
    </cfRule>
    <cfRule type="expression" dxfId="61" priority="46" stopIfTrue="1">
      <formula>$J123="T"</formula>
    </cfRule>
    <cfRule type="expression" dxfId="60" priority="47" stopIfTrue="1">
      <formula>$J123="Y"</formula>
    </cfRule>
  </conditionalFormatting>
  <conditionalFormatting sqref="H124">
    <cfRule type="expression" dxfId="59" priority="42" stopIfTrue="1">
      <formula>$J124="Z"</formula>
    </cfRule>
    <cfRule type="expression" dxfId="58" priority="43" stopIfTrue="1">
      <formula>$J124="T"</formula>
    </cfRule>
    <cfRule type="expression" dxfId="57" priority="44" stopIfTrue="1">
      <formula>$J124="Y"</formula>
    </cfRule>
  </conditionalFormatting>
  <conditionalFormatting sqref="B1:B2">
    <cfRule type="expression" dxfId="56" priority="60" stopIfTrue="1">
      <formula>#REF!="Z"</formula>
    </cfRule>
    <cfRule type="expression" dxfId="55" priority="61" stopIfTrue="1">
      <formula>#REF!="T"</formula>
    </cfRule>
    <cfRule type="expression" dxfId="54" priority="62" stopIfTrue="1">
      <formula>#REF!="Y"</formula>
    </cfRule>
  </conditionalFormatting>
  <conditionalFormatting sqref="B57:B58">
    <cfRule type="expression" dxfId="53" priority="40" stopIfTrue="1">
      <formula>#REF!="T"</formula>
    </cfRule>
    <cfRule type="expression" dxfId="52" priority="41" stopIfTrue="1">
      <formula>#REF!="Y"</formula>
    </cfRule>
  </conditionalFormatting>
  <conditionalFormatting sqref="B57:B58">
    <cfRule type="expression" dxfId="51" priority="63" stopIfTrue="1">
      <formula>$L58="Z"</formula>
    </cfRule>
    <cfRule type="expression" dxfId="50" priority="64" stopIfTrue="1">
      <formula>$L58="T"</formula>
    </cfRule>
    <cfRule type="expression" dxfId="49" priority="65" stopIfTrue="1">
      <formula>$L58="Y"</formula>
    </cfRule>
    <cfRule type="expression" dxfId="48" priority="66" stopIfTrue="1">
      <formula>$P58="Z"</formula>
    </cfRule>
    <cfRule type="expression" dxfId="47" priority="67" stopIfTrue="1">
      <formula>$P58="T"</formula>
    </cfRule>
    <cfRule type="expression" dxfId="46" priority="68" stopIfTrue="1">
      <formula>$P58="Y"</formula>
    </cfRule>
    <cfRule type="expression" dxfId="45" priority="69" stopIfTrue="1">
      <formula>$K58="Z"</formula>
    </cfRule>
    <cfRule type="expression" dxfId="44" priority="70" stopIfTrue="1">
      <formula>$K58="T"</formula>
    </cfRule>
    <cfRule type="expression" dxfId="43" priority="71" stopIfTrue="1">
      <formula>$K58="Y"</formula>
    </cfRule>
    <cfRule type="expression" dxfId="42" priority="72" stopIfTrue="1">
      <formula>#REF!="Z"</formula>
    </cfRule>
    <cfRule type="expression" dxfId="41" priority="73" stopIfTrue="1">
      <formula>$N58="Z"</formula>
    </cfRule>
    <cfRule type="expression" dxfId="40" priority="74" stopIfTrue="1">
      <formula>$N58="T"</formula>
    </cfRule>
    <cfRule type="expression" dxfId="39" priority="75" stopIfTrue="1">
      <formula>$N58="Y"</formula>
    </cfRule>
  </conditionalFormatting>
  <conditionalFormatting sqref="B53:B56">
    <cfRule type="expression" dxfId="38" priority="38" stopIfTrue="1">
      <formula>#REF!="T"</formula>
    </cfRule>
    <cfRule type="expression" dxfId="37" priority="39" stopIfTrue="1">
      <formula>#REF!="Y"</formula>
    </cfRule>
  </conditionalFormatting>
  <conditionalFormatting sqref="B53:B56">
    <cfRule type="expression" dxfId="36" priority="25" stopIfTrue="1">
      <formula>$N53="Z"</formula>
    </cfRule>
    <cfRule type="expression" dxfId="35" priority="26" stopIfTrue="1">
      <formula>$N53="T"</formula>
    </cfRule>
    <cfRule type="expression" dxfId="34" priority="27" stopIfTrue="1">
      <formula>$N53="Y"</formula>
    </cfRule>
    <cfRule type="expression" dxfId="33" priority="31" stopIfTrue="1">
      <formula>$P53="Z"</formula>
    </cfRule>
    <cfRule type="expression" dxfId="32" priority="32" stopIfTrue="1">
      <formula>$P53="T"</formula>
    </cfRule>
    <cfRule type="expression" dxfId="31" priority="33" stopIfTrue="1">
      <formula>$P53="Y"</formula>
    </cfRule>
    <cfRule type="expression" dxfId="30" priority="34" stopIfTrue="1">
      <formula>$K53="Z"</formula>
    </cfRule>
    <cfRule type="expression" dxfId="29" priority="35" stopIfTrue="1">
      <formula>$K53="T"</formula>
    </cfRule>
    <cfRule type="expression" dxfId="28" priority="36" stopIfTrue="1">
      <formula>$K53="Y"</formula>
    </cfRule>
  </conditionalFormatting>
  <conditionalFormatting sqref="B53:B56">
    <cfRule type="expression" dxfId="27" priority="37" stopIfTrue="1">
      <formula>#REF!="Z"</formula>
    </cfRule>
  </conditionalFormatting>
  <conditionalFormatting sqref="B53:B56">
    <cfRule type="expression" dxfId="26" priority="28" stopIfTrue="1">
      <formula>$L53="Z"</formula>
    </cfRule>
    <cfRule type="expression" dxfId="25" priority="29" stopIfTrue="1">
      <formula>$L53="T"</formula>
    </cfRule>
    <cfRule type="expression" dxfId="24" priority="30" stopIfTrue="1">
      <formula>$L53="Y"</formula>
    </cfRule>
  </conditionalFormatting>
  <conditionalFormatting sqref="B102:B103 B83:B84">
    <cfRule type="expression" dxfId="23" priority="22" stopIfTrue="1">
      <formula>#REF!="Z"</formula>
    </cfRule>
    <cfRule type="expression" dxfId="22" priority="23" stopIfTrue="1">
      <formula>#REF!="T"</formula>
    </cfRule>
    <cfRule type="expression" dxfId="21" priority="24" stopIfTrue="1">
      <formula>#REF!="Y"</formula>
    </cfRule>
  </conditionalFormatting>
  <conditionalFormatting sqref="B85">
    <cfRule type="expression" dxfId="20" priority="19" stopIfTrue="1">
      <formula>#REF!="Z"</formula>
    </cfRule>
    <cfRule type="expression" dxfId="19" priority="20" stopIfTrue="1">
      <formula>#REF!="T"</formula>
    </cfRule>
    <cfRule type="expression" dxfId="18" priority="21" stopIfTrue="1">
      <formula>#REF!="Y"</formula>
    </cfRule>
  </conditionalFormatting>
  <conditionalFormatting sqref="B104">
    <cfRule type="expression" dxfId="17" priority="16" stopIfTrue="1">
      <formula>#REF!="Z"</formula>
    </cfRule>
    <cfRule type="expression" dxfId="16" priority="17" stopIfTrue="1">
      <formula>#REF!="T"</formula>
    </cfRule>
    <cfRule type="expression" dxfId="15" priority="18" stopIfTrue="1">
      <formula>#REF!="Y"</formula>
    </cfRule>
  </conditionalFormatting>
  <conditionalFormatting sqref="B105:B106">
    <cfRule type="expression" dxfId="14" priority="13" stopIfTrue="1">
      <formula>#REF!="Z"</formula>
    </cfRule>
    <cfRule type="expression" dxfId="13" priority="14" stopIfTrue="1">
      <formula>#REF!="T"</formula>
    </cfRule>
    <cfRule type="expression" dxfId="12" priority="15" stopIfTrue="1">
      <formula>#REF!="Y"</formula>
    </cfRule>
  </conditionalFormatting>
  <conditionalFormatting sqref="B86">
    <cfRule type="expression" dxfId="11" priority="10" stopIfTrue="1">
      <formula>#REF!="Z"</formula>
    </cfRule>
    <cfRule type="expression" dxfId="10" priority="11" stopIfTrue="1">
      <formula>#REF!="T"</formula>
    </cfRule>
    <cfRule type="expression" dxfId="9" priority="12" stopIfTrue="1">
      <formula>#REF!="Y"</formula>
    </cfRule>
  </conditionalFormatting>
  <conditionalFormatting sqref="B107">
    <cfRule type="expression" dxfId="8" priority="7" stopIfTrue="1">
      <formula>#REF!="Z"</formula>
    </cfRule>
    <cfRule type="expression" dxfId="7" priority="8" stopIfTrue="1">
      <formula>#REF!="T"</formula>
    </cfRule>
    <cfRule type="expression" dxfId="6" priority="9" stopIfTrue="1">
      <formula>#REF!="Y"</formula>
    </cfRule>
  </conditionalFormatting>
  <conditionalFormatting sqref="B108:B109">
    <cfRule type="expression" dxfId="5" priority="4" stopIfTrue="1">
      <formula>#REF!="Z"</formula>
    </cfRule>
    <cfRule type="expression" dxfId="4" priority="5" stopIfTrue="1">
      <formula>#REF!="T"</formula>
    </cfRule>
    <cfRule type="expression" dxfId="3" priority="6" stopIfTrue="1">
      <formula>#REF!="Y"</formula>
    </cfRule>
  </conditionalFormatting>
  <conditionalFormatting sqref="B110:B112">
    <cfRule type="expression" dxfId="2" priority="1" stopIfTrue="1">
      <formula>#REF!="Z"</formula>
    </cfRule>
    <cfRule type="expression" dxfId="1" priority="2" stopIfTrue="1">
      <formula>#REF!="T"</formula>
    </cfRule>
    <cfRule type="expression" dxfId="0" priority="3" stopIfTrue="1">
      <formula>#REF!="Y"</formula>
    </cfRule>
  </conditionalFormatting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 č. 8</vt:lpstr>
      <vt:lpstr>Dodatek k RO č. 8</vt:lpstr>
      <vt:lpstr>RO č. 8 schváleno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stetkarova</dc:creator>
  <cp:lastModifiedBy>stetkarova</cp:lastModifiedBy>
  <cp:lastPrinted>2024-06-27T05:51:00Z</cp:lastPrinted>
  <dcterms:created xsi:type="dcterms:W3CDTF">2019-02-01T08:27:03Z</dcterms:created>
  <dcterms:modified xsi:type="dcterms:W3CDTF">2024-06-27T05:51:59Z</dcterms:modified>
</cp:coreProperties>
</file>