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u02\users\stetkarova\RO\2024\11\"/>
    </mc:Choice>
  </mc:AlternateContent>
  <bookViews>
    <workbookView xWindow="240" yWindow="45" windowWidth="20115" windowHeight="7995"/>
  </bookViews>
  <sheets>
    <sheet name="RO č. 11" sheetId="5" r:id="rId1"/>
  </sheets>
  <calcPr calcId="162913"/>
</workbook>
</file>

<file path=xl/calcChain.xml><?xml version="1.0" encoding="utf-8"?>
<calcChain xmlns="http://schemas.openxmlformats.org/spreadsheetml/2006/main">
  <c r="I100" i="5" l="1"/>
  <c r="I117" i="5"/>
  <c r="H117" i="5"/>
  <c r="J104" i="5"/>
  <c r="J103" i="5"/>
  <c r="J102" i="5"/>
  <c r="J76" i="5"/>
  <c r="J75" i="5"/>
  <c r="J74" i="5"/>
  <c r="J35" i="5" l="1"/>
  <c r="I29" i="5" l="1"/>
  <c r="H29" i="5"/>
  <c r="I28" i="5"/>
  <c r="H28" i="5"/>
  <c r="I27" i="5"/>
  <c r="H27" i="5"/>
  <c r="H100" i="5"/>
  <c r="J116" i="5"/>
  <c r="J115" i="5"/>
  <c r="J99" i="5"/>
  <c r="J98" i="5"/>
  <c r="J114" i="5"/>
  <c r="J113" i="5"/>
  <c r="J112" i="5"/>
  <c r="J97" i="5"/>
  <c r="J96" i="5"/>
  <c r="J95" i="5"/>
  <c r="J94" i="5"/>
  <c r="J111" i="5"/>
  <c r="J110" i="5"/>
  <c r="J109" i="5"/>
  <c r="J108" i="5"/>
  <c r="J107" i="5"/>
  <c r="J106" i="5"/>
  <c r="J93" i="5" l="1"/>
  <c r="J92" i="5"/>
  <c r="J91" i="5" l="1"/>
  <c r="J24" i="5" l="1"/>
  <c r="J23" i="5"/>
  <c r="J90" i="5"/>
  <c r="J89" i="5"/>
  <c r="J88" i="5"/>
  <c r="J87" i="5"/>
  <c r="J86" i="5"/>
  <c r="J85" i="5"/>
  <c r="J84" i="5"/>
  <c r="J83" i="5"/>
  <c r="J82" i="5"/>
  <c r="J81" i="5"/>
  <c r="J80" i="5"/>
  <c r="J79" i="5"/>
  <c r="J73" i="5" l="1"/>
  <c r="J72" i="5"/>
  <c r="J71" i="5"/>
  <c r="J70" i="5"/>
  <c r="J69" i="5"/>
  <c r="J68" i="5"/>
  <c r="J67" i="5"/>
  <c r="J66" i="5"/>
  <c r="J65" i="5"/>
  <c r="J64" i="5"/>
  <c r="J63" i="5"/>
  <c r="J62" i="5"/>
  <c r="J61" i="5"/>
  <c r="J60" i="5"/>
  <c r="J53" i="5" l="1"/>
  <c r="J52" i="5"/>
  <c r="H30" i="5" l="1"/>
  <c r="J22" i="5"/>
  <c r="J21" i="5"/>
  <c r="J29" i="5" s="1"/>
  <c r="J20" i="5"/>
  <c r="I30" i="5" l="1"/>
  <c r="J17" i="5"/>
  <c r="J18" i="5"/>
  <c r="J19" i="5"/>
  <c r="J16" i="5"/>
  <c r="J13" i="5" l="1"/>
  <c r="J12" i="5"/>
  <c r="J49" i="5" l="1"/>
  <c r="J48" i="5"/>
  <c r="J47" i="5"/>
  <c r="J46" i="5"/>
  <c r="J45" i="5"/>
  <c r="J44" i="5"/>
  <c r="J43" i="5" l="1"/>
  <c r="J42" i="5"/>
  <c r="J41" i="5"/>
  <c r="J40" i="5"/>
  <c r="J39" i="5"/>
  <c r="J38" i="5"/>
  <c r="J37" i="5"/>
  <c r="J36" i="5"/>
  <c r="J34" i="5"/>
  <c r="J32" i="5"/>
  <c r="J15" i="5" l="1"/>
  <c r="J14" i="5"/>
  <c r="J51" i="5" l="1"/>
  <c r="J50" i="5"/>
  <c r="J100" i="5" s="1"/>
  <c r="J105" i="5"/>
  <c r="J117" i="5" s="1"/>
  <c r="J11" i="5" l="1"/>
  <c r="J10" i="5"/>
  <c r="J9" i="5"/>
  <c r="J8" i="5"/>
  <c r="J7" i="5"/>
  <c r="J6" i="5" l="1"/>
  <c r="J28" i="5" s="1"/>
  <c r="J5" i="5"/>
  <c r="J27" i="5" s="1"/>
  <c r="J30" i="5" l="1"/>
  <c r="N29" i="5" l="1"/>
  <c r="I120" i="5" l="1"/>
  <c r="I127" i="5" s="1"/>
  <c r="I134" i="5" s="1"/>
  <c r="J134" i="5" s="1"/>
  <c r="H120" i="5"/>
  <c r="J119" i="5"/>
  <c r="I122" i="5"/>
  <c r="H132" i="5"/>
  <c r="H133" i="5" s="1"/>
  <c r="I131" i="5" l="1"/>
  <c r="J131" i="5" s="1"/>
  <c r="J120" i="5"/>
  <c r="I123" i="5"/>
  <c r="I129" i="5"/>
  <c r="I124" i="5"/>
  <c r="I130" i="5"/>
  <c r="I125" i="5" l="1"/>
  <c r="I126" i="5" s="1"/>
  <c r="I132" i="5"/>
  <c r="I133" i="5" s="1"/>
  <c r="J130" i="5"/>
  <c r="J132" i="5" s="1"/>
  <c r="J129" i="5"/>
  <c r="J133" i="5" l="1"/>
</calcChain>
</file>

<file path=xl/sharedStrings.xml><?xml version="1.0" encoding="utf-8"?>
<sst xmlns="http://schemas.openxmlformats.org/spreadsheetml/2006/main" count="324" uniqueCount="209">
  <si>
    <t>Poř.</t>
  </si>
  <si>
    <t xml:space="preserve"> </t>
  </si>
  <si>
    <t>Účel.</t>
  </si>
  <si>
    <t>Pol.</t>
  </si>
  <si>
    <t>Org.</t>
  </si>
  <si>
    <t xml:space="preserve">Platný </t>
  </si>
  <si>
    <t>RO</t>
  </si>
  <si>
    <t>Nový</t>
  </si>
  <si>
    <t>čís.</t>
  </si>
  <si>
    <t>znak</t>
  </si>
  <si>
    <t>rozpočet</t>
  </si>
  <si>
    <t xml:space="preserve">A) Změny příjmů a jejich použití </t>
  </si>
  <si>
    <t>1.</t>
  </si>
  <si>
    <t>2.</t>
  </si>
  <si>
    <t>3.</t>
  </si>
  <si>
    <t>Příjmy celkem</t>
  </si>
  <si>
    <t>Výdaje provozní (běžné)</t>
  </si>
  <si>
    <t>Výdaje (investiční)</t>
  </si>
  <si>
    <t>Příjmy - výdaje</t>
  </si>
  <si>
    <t>B) Změny v běžných výdajích</t>
  </si>
  <si>
    <t>Výdaje běžné saldo</t>
  </si>
  <si>
    <t xml:space="preserve">C) Změny v investicích  </t>
  </si>
  <si>
    <t>Investice saldo</t>
  </si>
  <si>
    <t>Běžné výdaje</t>
  </si>
  <si>
    <t>Investice</t>
  </si>
  <si>
    <t>Celkové výdaje (běžné+investice)</t>
  </si>
  <si>
    <t>P-V-I</t>
  </si>
  <si>
    <t>Financování</t>
  </si>
  <si>
    <t>Příjmy</t>
  </si>
  <si>
    <t>Celkové výdaje (BV+inv)</t>
  </si>
  <si>
    <t>Finance</t>
  </si>
  <si>
    <t>Rekapitulace Rozpočtového opatření</t>
  </si>
  <si>
    <t>D) Změny ve financování</t>
  </si>
  <si>
    <t>Financování saldo</t>
  </si>
  <si>
    <t>4.</t>
  </si>
  <si>
    <t>Rekapitulace celkového rozpočtu města na rok 2024 včetně RO</t>
  </si>
  <si>
    <t>P= příjmy   V= výdaje   NZ= nově zařazeno do R2024</t>
  </si>
  <si>
    <t>Re-use</t>
  </si>
  <si>
    <t>MS dividendy</t>
  </si>
  <si>
    <t>rozdělení</t>
  </si>
  <si>
    <t>snižuji příjem dotace: 2 400 (plán) - 2 174,5 (skut.) =</t>
  </si>
  <si>
    <t>snižuji příjem z popl. za ukládání odpadů</t>
  </si>
  <si>
    <t>NZ</t>
  </si>
  <si>
    <t>5.</t>
  </si>
  <si>
    <t>Otrokovice, 25.9.2024</t>
  </si>
  <si>
    <t xml:space="preserve">Rozpočtové opatření č. 11/2024 - změna schváleného rozpočtu roku 2024 - září (údaje v tis. Kč) </t>
  </si>
  <si>
    <t>č. 11</t>
  </si>
  <si>
    <t>2093</t>
  </si>
  <si>
    <t>144113021</t>
  </si>
  <si>
    <t>EKO Příjem vratky dotace Housing-led Otrokovice</t>
  </si>
  <si>
    <t>0177</t>
  </si>
  <si>
    <t>0178</t>
  </si>
  <si>
    <t>0179</t>
  </si>
  <si>
    <t>3399</t>
  </si>
  <si>
    <t>5021</t>
  </si>
  <si>
    <t>2239</t>
  </si>
  <si>
    <t xml:space="preserve">KST KMČ Střed - nákup materiálu j.n. </t>
  </si>
  <si>
    <t>KST KMČ Střed - poštovní služby</t>
  </si>
  <si>
    <t>KST KMČ Střed - nákup ostatních služeb</t>
  </si>
  <si>
    <t>KST KMČ Střed - pohoštění</t>
  </si>
  <si>
    <t>KST KMČ Trávníky - nákup materiálu j.n.</t>
  </si>
  <si>
    <t>KST KMČ Trávníky - nájemné</t>
  </si>
  <si>
    <t>KST KMČ Trávníky - pohoštění</t>
  </si>
  <si>
    <t>KST KMČ Kvítkovice - nákup materiálu j.n.</t>
  </si>
  <si>
    <t>KST KMČ Kvítkovice - nájemné</t>
  </si>
  <si>
    <t>KST KMČ Kvítkovice - nákup ostatních služeb</t>
  </si>
  <si>
    <t>KST KMČ Kvítkovice - pohoštění</t>
  </si>
  <si>
    <t>KST OLS Ostatní osobní výdaje</t>
  </si>
  <si>
    <t>KST OLS Nákup materiálu j. n.</t>
  </si>
  <si>
    <t>KST OLS Nákup ostatních služeb</t>
  </si>
  <si>
    <t>KST OLS Pohoštění</t>
  </si>
  <si>
    <t>KST OLS Věcné dary</t>
  </si>
  <si>
    <t>KST OLS Transfery obyvatelstvu</t>
  </si>
  <si>
    <t xml:space="preserve">EKO Přijetí náhrady na vyhotovení lesních hos. osnov od MZ </t>
  </si>
  <si>
    <t>0371</t>
  </si>
  <si>
    <t>EKO Transfer dotace pro ZŠ Trávníky na realizaci projektu Obědy do škol ve ZK VI.</t>
  </si>
  <si>
    <t>EKO Příjem dotace pro ZŠ Trávníky na realizaci projektu Obědy do škol ve ZK VI.</t>
  </si>
  <si>
    <t>0359</t>
  </si>
  <si>
    <t>00200</t>
  </si>
  <si>
    <t>ODPA</t>
  </si>
  <si>
    <t>EKO Příjem dotace pro ZŠ TGM na realizaci projektu Obědy do škol ve ZK VI.</t>
  </si>
  <si>
    <t>EKO Transfer dotace pro ZŠ TGM na realizaci projektu Obědy do škol ve ZK VI.</t>
  </si>
  <si>
    <t>0357</t>
  </si>
  <si>
    <t>KSTKMČ Střed - nájemné</t>
  </si>
  <si>
    <t>EKO Příjem dotace pro DDM Sluníčko na Zajištění provozu DH vč. výuky dopr. výchovy</t>
  </si>
  <si>
    <t>0612</t>
  </si>
  <si>
    <t>00120</t>
  </si>
  <si>
    <t>ROŠ kontejnerový objekt pokadny ROŠ</t>
  </si>
  <si>
    <t>0325</t>
  </si>
  <si>
    <t>3429</t>
  </si>
  <si>
    <t>ROŠ Přesun na pol. 6121 v rámci org. - objekt pokladny ROŠ</t>
  </si>
  <si>
    <t>6.</t>
  </si>
  <si>
    <t>13015</t>
  </si>
  <si>
    <t>0409</t>
  </si>
  <si>
    <t>EKO Příjem dotace z MPSV na výkon sociální práce</t>
  </si>
  <si>
    <t>EKO Snížení nákladů na mzdy v agendě výkon sociální práce</t>
  </si>
  <si>
    <t>EKO Snížení nákladů na soc. poj. v agendě výkon sociální práce</t>
  </si>
  <si>
    <t>EKO Snížení nákladů na zdrav. poj. v agendě výkon sociální práce</t>
  </si>
  <si>
    <t>7.</t>
  </si>
  <si>
    <t>2151</t>
  </si>
  <si>
    <t>8245</t>
  </si>
  <si>
    <t>2274</t>
  </si>
  <si>
    <t>92502</t>
  </si>
  <si>
    <t>EKO Laziště Příjem z prodeje pozemků - nerealizováno</t>
  </si>
  <si>
    <t>EKO + ORM Výstavba Hurdisových domů, snížení</t>
  </si>
  <si>
    <t>EKO + ORM Dostavba vnitrobloku Hložkova, snížení</t>
  </si>
  <si>
    <t>0404</t>
  </si>
  <si>
    <t>SOC Výkon pěst. péče - el. energie</t>
  </si>
  <si>
    <t>SOC Výkon pěst. péče - nákup ostatních služeb</t>
  </si>
  <si>
    <t>DOP Strategie BESIP 2018-2025, věcné dary</t>
  </si>
  <si>
    <t>DOP Do práce na kole, občerstvení</t>
  </si>
  <si>
    <t>DOP Do práce na kole, nákup služeb</t>
  </si>
  <si>
    <t>DOP Do práce na kole, věcné dary</t>
  </si>
  <si>
    <t>DOP Do práce na kole, nájem</t>
  </si>
  <si>
    <t>DOP Do práce na kole, platby poplatků</t>
  </si>
  <si>
    <t>0522</t>
  </si>
  <si>
    <t>0765</t>
  </si>
  <si>
    <t>0730</t>
  </si>
  <si>
    <t>1244</t>
  </si>
  <si>
    <t>0742</t>
  </si>
  <si>
    <t>0364</t>
  </si>
  <si>
    <t>0372</t>
  </si>
  <si>
    <t>0373</t>
  </si>
  <si>
    <t>0374</t>
  </si>
  <si>
    <t>2473</t>
  </si>
  <si>
    <t xml:space="preserve">OŠK Neinvestiční transfery spolkům </t>
  </si>
  <si>
    <t xml:space="preserve">OŠK SDH Kvítkovice - vrácená část dotace </t>
  </si>
  <si>
    <t>OŠK Příběhy našich sousedů - výdaje dle smlouva o spolupráci</t>
  </si>
  <si>
    <t>OŠK Příběhy našich sousedů - nákup propagačních předmětů k projektu</t>
  </si>
  <si>
    <t>OŠK Záštita starostky, zvýšení</t>
  </si>
  <si>
    <t>OŠK Záštita starostky, přesun na TOM 1419, ZUŠ, TJ Jiskra</t>
  </si>
  <si>
    <t>OŠK Fin. dar pro TOM 1419, Misijní jarmark</t>
  </si>
  <si>
    <t>OŠK Nespecifikované rezervy - ZŠ Mánesova, šk. parlament</t>
  </si>
  <si>
    <t>OŠK Nespecifikované rezervy - ZŠ TGM, šk. parlament</t>
  </si>
  <si>
    <t>OŠK Nespecifikované rezervy - ZŠ Trávníky, šk. parlament</t>
  </si>
  <si>
    <t>8615</t>
  </si>
  <si>
    <t>0200</t>
  </si>
  <si>
    <t>0700</t>
  </si>
  <si>
    <t>0053</t>
  </si>
  <si>
    <t>0830</t>
  </si>
  <si>
    <t>8.</t>
  </si>
  <si>
    <t>2404</t>
  </si>
  <si>
    <t>9.</t>
  </si>
  <si>
    <t>143533092</t>
  </si>
  <si>
    <t>143133092</t>
  </si>
  <si>
    <t>OŠK MAP IV příjem dotace na realizaci projektu EU</t>
  </si>
  <si>
    <t>OŠK MAP IV příjem dotace na realizaci projektu  SR</t>
  </si>
  <si>
    <t>OM hlavní prohlídky komunikací</t>
  </si>
  <si>
    <t>OM nebytové prostory ve správě města</t>
  </si>
  <si>
    <t>OM městské byty v městských domech OMP</t>
  </si>
  <si>
    <t>OŠK MAP IV._Platy zaměstnanců</t>
  </si>
  <si>
    <t>OŠK MAP IV._Ostatní osobní výdaje</t>
  </si>
  <si>
    <t xml:space="preserve">OŠK MAP IV._Sociální zabezpečení                              </t>
  </si>
  <si>
    <t xml:space="preserve">OŠK MAP IV._Povinné pojistné na veřejné zdravotní pojištění   </t>
  </si>
  <si>
    <t>OŠK MAP IV._Spotřební materiál</t>
  </si>
  <si>
    <t>OŠK MAP IV._Služby peněžních ústavů</t>
  </si>
  <si>
    <t>OŠK MAP IV._Pronájem</t>
  </si>
  <si>
    <t>OŠK MAP IV._Služby školení a vzdělávání</t>
  </si>
  <si>
    <t>OŠK MAP IV._Ostatní služby</t>
  </si>
  <si>
    <t>OŠK MAP IV._Cestovné</t>
  </si>
  <si>
    <t>0678</t>
  </si>
  <si>
    <t>6171</t>
  </si>
  <si>
    <t>10.</t>
  </si>
  <si>
    <t>EKO Odvod DPH - platba státu</t>
  </si>
  <si>
    <t>11.</t>
  </si>
  <si>
    <t>EKO Rezerva na krizové stavy</t>
  </si>
  <si>
    <t>5213</t>
  </si>
  <si>
    <t>2219</t>
  </si>
  <si>
    <t>8230</t>
  </si>
  <si>
    <t>ORM příjem inv. dotace ze ZK na pořízení techniky</t>
  </si>
  <si>
    <t>ORM SAB traktůrek s ÚZ</t>
  </si>
  <si>
    <t>00150</t>
  </si>
  <si>
    <t>ORM SAB traktůrek bez ÚZ</t>
  </si>
  <si>
    <t>0128</t>
  </si>
  <si>
    <t>3113</t>
  </si>
  <si>
    <t>2168</t>
  </si>
  <si>
    <t>3419</t>
  </si>
  <si>
    <t>2431</t>
  </si>
  <si>
    <t>3612</t>
  </si>
  <si>
    <t>2475</t>
  </si>
  <si>
    <t>ORM ORM projekty nejbližších let</t>
  </si>
  <si>
    <t>ORM Oprava chodníků na Baťově</t>
  </si>
  <si>
    <t>ORM Oprava TZ praskliny</t>
  </si>
  <si>
    <t>ORM Oprava chodníků Střed a Újezdy</t>
  </si>
  <si>
    <t>ORM ZŠ Mán.obd.učebny IROP … 1631</t>
  </si>
  <si>
    <t>OM městské byty v městských domech OMP (stavby)</t>
  </si>
  <si>
    <t>OŠK MAP IV._Pohoštění</t>
  </si>
  <si>
    <t>OŠK MAP IV._Věcné dary</t>
  </si>
  <si>
    <t>OM silnice</t>
  </si>
  <si>
    <t>OM koupě VO vč. kabeláže</t>
  </si>
  <si>
    <t>OM veř. WC elektrická energie</t>
  </si>
  <si>
    <t>ORM ZTV Laziště + výstavba RD</t>
  </si>
  <si>
    <t>ORM Rozšíření ul. Čechova</t>
  </si>
  <si>
    <t>ORM Padělky III.etapa ZTV</t>
  </si>
  <si>
    <t>ORM Revitalizace ROŠ</t>
  </si>
  <si>
    <t xml:space="preserve">ORM Revitalizace sídliště Moravanské </t>
  </si>
  <si>
    <t>ORM ZŠ Mánesova revitalizace školního hřiště</t>
  </si>
  <si>
    <t>ORM Budova stolního tenisu</t>
  </si>
  <si>
    <t>ORM Bytový dům tř. Odboje</t>
  </si>
  <si>
    <t>EKO vrácení části dotace poskytovateli  u projektu Housing-led Otrokovice</t>
  </si>
  <si>
    <t>EKO vrácení části dotace poskytovateli u projektu Housing-led Otrokovice</t>
  </si>
  <si>
    <t xml:space="preserve">EKO Vyhotovení lesních hospodářských osnov od LESPROJEKT BRNO a.s. </t>
  </si>
  <si>
    <t>OM neobsazené byty - plyn</t>
  </si>
  <si>
    <t>5299</t>
  </si>
  <si>
    <t>EKO Poskytnutí fin. darů obcím zasažených povodní na území jiných krajů, dle us. č. ZMO/12/13/24</t>
  </si>
  <si>
    <t>OŠK Fin. dar pro ZUŠ Otrokovice, koncert 20.11.2024</t>
  </si>
  <si>
    <t>Příloha k us. č. RMO/31/15/24</t>
  </si>
  <si>
    <t>OŠK Nein. dot. pro TJ Jiskra Otrokovice, MS v tenisu, Tokio, listopad 2024, us. č. RMO/25/15/24</t>
  </si>
  <si>
    <t>OŠK Fin. dar pro TJ Jiskra Otrokovice, turnaj házenkářských legend, us. č. RMO/24/15/24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</si>
</sst>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i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6" fillId="0" borderId="0"/>
  </cellStyleXfs>
  <cellXfs count="21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3" fillId="0" borderId="4" xfId="0" applyFont="1" applyFill="1" applyBorder="1"/>
    <xf numFmtId="0" fontId="3" fillId="4" borderId="6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/>
    </xf>
    <xf numFmtId="49" fontId="3" fillId="4" borderId="0" xfId="0" applyNumberFormat="1" applyFont="1" applyFill="1" applyBorder="1" applyAlignment="1">
      <alignment horizontal="center"/>
    </xf>
    <xf numFmtId="0" fontId="5" fillId="4" borderId="0" xfId="0" applyFont="1" applyFill="1" applyBorder="1" applyAlignment="1">
      <alignment horizontal="left"/>
    </xf>
    <xf numFmtId="0" fontId="2" fillId="4" borderId="0" xfId="0" applyFont="1" applyFill="1" applyBorder="1" applyAlignment="1">
      <alignment horizontal="left"/>
    </xf>
    <xf numFmtId="4" fontId="3" fillId="4" borderId="7" xfId="0" applyNumberFormat="1" applyFont="1" applyFill="1" applyBorder="1" applyAlignment="1">
      <alignment horizontal="right"/>
    </xf>
    <xf numFmtId="0" fontId="3" fillId="0" borderId="6" xfId="0" applyFont="1" applyBorder="1"/>
    <xf numFmtId="0" fontId="3" fillId="4" borderId="0" xfId="0" applyFont="1" applyFill="1" applyBorder="1"/>
    <xf numFmtId="0" fontId="3" fillId="4" borderId="0" xfId="0" applyFont="1" applyFill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4" fontId="3" fillId="0" borderId="0" xfId="0" applyNumberFormat="1" applyFont="1" applyBorder="1"/>
    <xf numFmtId="0" fontId="3" fillId="0" borderId="8" xfId="0" applyFont="1" applyBorder="1"/>
    <xf numFmtId="4" fontId="2" fillId="0" borderId="5" xfId="0" applyNumberFormat="1" applyFont="1" applyBorder="1"/>
    <xf numFmtId="4" fontId="2" fillId="0" borderId="7" xfId="0" applyNumberFormat="1" applyFont="1" applyBorder="1"/>
    <xf numFmtId="4" fontId="3" fillId="0" borderId="9" xfId="0" applyNumberFormat="1" applyFont="1" applyBorder="1"/>
    <xf numFmtId="0" fontId="3" fillId="4" borderId="0" xfId="0" applyFont="1" applyFill="1" applyBorder="1" applyAlignment="1">
      <alignment horizontal="right"/>
    </xf>
    <xf numFmtId="49" fontId="2" fillId="4" borderId="0" xfId="0" applyNumberFormat="1" applyFont="1" applyFill="1" applyBorder="1" applyAlignment="1">
      <alignment horizontal="right"/>
    </xf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4" xfId="0" applyFont="1" applyBorder="1"/>
    <xf numFmtId="0" fontId="3" fillId="0" borderId="9" xfId="0" applyFont="1" applyBorder="1"/>
    <xf numFmtId="0" fontId="2" fillId="0" borderId="12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3" xfId="0" applyFont="1" applyBorder="1"/>
    <xf numFmtId="4" fontId="3" fillId="4" borderId="13" xfId="0" applyNumberFormat="1" applyFont="1" applyFill="1" applyBorder="1" applyAlignment="1">
      <alignment horizontal="right"/>
    </xf>
    <xf numFmtId="4" fontId="2" fillId="4" borderId="13" xfId="0" applyNumberFormat="1" applyFont="1" applyFill="1" applyBorder="1" applyAlignment="1">
      <alignment horizontal="right"/>
    </xf>
    <xf numFmtId="4" fontId="3" fillId="4" borderId="0" xfId="0" applyNumberFormat="1" applyFont="1" applyFill="1" applyBorder="1" applyAlignment="1">
      <alignment horizontal="right"/>
    </xf>
    <xf numFmtId="4" fontId="2" fillId="4" borderId="5" xfId="0" applyNumberFormat="1" applyFont="1" applyFill="1" applyBorder="1" applyAlignment="1">
      <alignment horizontal="right"/>
    </xf>
    <xf numFmtId="0" fontId="2" fillId="0" borderId="0" xfId="0" applyFont="1"/>
    <xf numFmtId="0" fontId="2" fillId="0" borderId="15" xfId="0" applyFont="1" applyBorder="1" applyAlignment="1">
      <alignment horizontal="left"/>
    </xf>
    <xf numFmtId="4" fontId="2" fillId="0" borderId="6" xfId="0" applyNumberFormat="1" applyFont="1" applyBorder="1"/>
    <xf numFmtId="4" fontId="3" fillId="0" borderId="6" xfId="0" applyNumberFormat="1" applyFont="1" applyBorder="1"/>
    <xf numFmtId="4" fontId="3" fillId="0" borderId="5" xfId="0" applyNumberFormat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center" vertical="center"/>
    </xf>
    <xf numFmtId="4" fontId="2" fillId="0" borderId="5" xfId="0" applyNumberFormat="1" applyFont="1" applyFill="1" applyBorder="1" applyAlignment="1">
      <alignment horizontal="right" vertical="center"/>
    </xf>
    <xf numFmtId="0" fontId="0" fillId="0" borderId="0" xfId="0"/>
    <xf numFmtId="0" fontId="3" fillId="0" borderId="5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10" xfId="0" applyFont="1" applyFill="1" applyBorder="1"/>
    <xf numFmtId="0" fontId="3" fillId="4" borderId="10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left"/>
    </xf>
    <xf numFmtId="0" fontId="3" fillId="4" borderId="13" xfId="0" applyFont="1" applyFill="1" applyBorder="1"/>
    <xf numFmtId="0" fontId="3" fillId="4" borderId="13" xfId="0" applyFont="1" applyFill="1" applyBorder="1" applyAlignment="1">
      <alignment horizontal="center"/>
    </xf>
    <xf numFmtId="49" fontId="2" fillId="4" borderId="13" xfId="0" applyNumberFormat="1" applyFont="1" applyFill="1" applyBorder="1" applyAlignment="1">
      <alignment horizontal="center"/>
    </xf>
    <xf numFmtId="4" fontId="3" fillId="4" borderId="5" xfId="0" applyNumberFormat="1" applyFont="1" applyFill="1" applyBorder="1" applyAlignment="1">
      <alignment horizontal="right"/>
    </xf>
    <xf numFmtId="0" fontId="3" fillId="0" borderId="4" xfId="0" applyFont="1" applyBorder="1" applyAlignment="1">
      <alignment horizontal="right"/>
    </xf>
    <xf numFmtId="4" fontId="3" fillId="0" borderId="4" xfId="0" applyNumberFormat="1" applyFont="1" applyBorder="1"/>
    <xf numFmtId="4" fontId="3" fillId="4" borderId="8" xfId="0" applyNumberFormat="1" applyFont="1" applyFill="1" applyBorder="1" applyAlignment="1">
      <alignment horizontal="right"/>
    </xf>
    <xf numFmtId="1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14" fontId="3" fillId="0" borderId="13" xfId="0" applyNumberFormat="1" applyFont="1" applyBorder="1" applyAlignment="1">
      <alignment vertical="center"/>
    </xf>
    <xf numFmtId="4" fontId="2" fillId="3" borderId="8" xfId="1" applyNumberFormat="1" applyFont="1" applyFill="1" applyBorder="1" applyAlignment="1" applyProtection="1">
      <alignment vertical="center"/>
    </xf>
    <xf numFmtId="4" fontId="2" fillId="0" borderId="5" xfId="0" applyNumberFormat="1" applyFont="1" applyBorder="1" applyAlignment="1">
      <alignment vertical="center"/>
    </xf>
    <xf numFmtId="4" fontId="3" fillId="3" borderId="8" xfId="1" applyNumberFormat="1" applyFont="1" applyFill="1" applyBorder="1" applyAlignment="1" applyProtection="1">
      <alignment vertical="center"/>
    </xf>
    <xf numFmtId="4" fontId="3" fillId="0" borderId="5" xfId="0" applyNumberFormat="1" applyFont="1" applyBorder="1" applyAlignment="1">
      <alignment vertical="center"/>
    </xf>
    <xf numFmtId="4" fontId="3" fillId="0" borderId="4" xfId="0" applyNumberFormat="1" applyFont="1" applyBorder="1" applyAlignment="1">
      <alignment vertical="center"/>
    </xf>
    <xf numFmtId="0" fontId="10" fillId="0" borderId="0" xfId="0" applyFont="1"/>
    <xf numFmtId="0" fontId="10" fillId="0" borderId="0" xfId="0" applyFont="1" applyBorder="1"/>
    <xf numFmtId="0" fontId="0" fillId="0" borderId="5" xfId="0" applyBorder="1"/>
    <xf numFmtId="49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49" fontId="2" fillId="0" borderId="5" xfId="0" applyNumberFormat="1" applyFont="1" applyFill="1" applyBorder="1" applyAlignment="1">
      <alignment horizontal="center"/>
    </xf>
    <xf numFmtId="4" fontId="3" fillId="5" borderId="5" xfId="0" applyNumberFormat="1" applyFont="1" applyFill="1" applyBorder="1" applyAlignment="1">
      <alignment horizontal="right" vertical="center"/>
    </xf>
    <xf numFmtId="0" fontId="10" fillId="0" borderId="0" xfId="0" applyFont="1" applyFill="1"/>
    <xf numFmtId="4" fontId="3" fillId="0" borderId="5" xfId="0" applyNumberFormat="1" applyFont="1" applyFill="1" applyBorder="1" applyAlignment="1">
      <alignment vertical="center"/>
    </xf>
    <xf numFmtId="0" fontId="3" fillId="5" borderId="5" xfId="0" applyFont="1" applyFill="1" applyBorder="1" applyAlignment="1">
      <alignment horizontal="center" vertical="center"/>
    </xf>
    <xf numFmtId="14" fontId="3" fillId="0" borderId="0" xfId="0" applyNumberFormat="1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4" fontId="3" fillId="5" borderId="5" xfId="0" applyNumberFormat="1" applyFont="1" applyFill="1" applyBorder="1" applyAlignment="1">
      <alignment vertical="center"/>
    </xf>
    <xf numFmtId="3" fontId="10" fillId="0" borderId="0" xfId="0" applyNumberFormat="1" applyFont="1"/>
    <xf numFmtId="4" fontId="10" fillId="0" borderId="0" xfId="0" applyNumberFormat="1" applyFont="1"/>
    <xf numFmtId="4" fontId="10" fillId="0" borderId="0" xfId="0" applyNumberFormat="1" applyFont="1" applyBorder="1"/>
    <xf numFmtId="0" fontId="3" fillId="5" borderId="5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49" fontId="3" fillId="5" borderId="5" xfId="0" applyNumberFormat="1" applyFont="1" applyFill="1" applyBorder="1" applyAlignment="1">
      <alignment horizontal="center" vertical="center"/>
    </xf>
    <xf numFmtId="4" fontId="2" fillId="0" borderId="7" xfId="0" applyNumberFormat="1" applyFont="1" applyFill="1" applyBorder="1" applyAlignment="1">
      <alignment horizontal="right" vertical="center"/>
    </xf>
    <xf numFmtId="4" fontId="2" fillId="4" borderId="7" xfId="0" applyNumberFormat="1" applyFont="1" applyFill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4" fontId="2" fillId="0" borderId="5" xfId="0" applyNumberFormat="1" applyFont="1" applyFill="1" applyBorder="1" applyAlignment="1">
      <alignment horizontal="right"/>
    </xf>
    <xf numFmtId="0" fontId="11" fillId="0" borderId="0" xfId="0" applyFont="1" applyFill="1" applyAlignment="1">
      <alignment horizontal="center" vertical="center"/>
    </xf>
    <xf numFmtId="0" fontId="0" fillId="0" borderId="5" xfId="0" applyFill="1" applyBorder="1" applyAlignment="1">
      <alignment vertical="center"/>
    </xf>
    <xf numFmtId="4" fontId="12" fillId="0" borderId="0" xfId="0" applyNumberFormat="1" applyFont="1"/>
    <xf numFmtId="49" fontId="3" fillId="0" borderId="5" xfId="0" applyNumberFormat="1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vertical="center"/>
    </xf>
    <xf numFmtId="4" fontId="2" fillId="5" borderId="5" xfId="0" applyNumberFormat="1" applyFont="1" applyFill="1" applyBorder="1" applyAlignment="1">
      <alignment horizontal="right" vertical="center"/>
    </xf>
    <xf numFmtId="0" fontId="2" fillId="5" borderId="5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49" fontId="3" fillId="5" borderId="5" xfId="0" applyNumberFormat="1" applyFont="1" applyFill="1" applyBorder="1" applyAlignment="1">
      <alignment horizontal="center"/>
    </xf>
    <xf numFmtId="4" fontId="2" fillId="5" borderId="5" xfId="0" applyNumberFormat="1" applyFont="1" applyFill="1" applyBorder="1" applyAlignment="1">
      <alignment horizontal="right"/>
    </xf>
    <xf numFmtId="4" fontId="3" fillId="5" borderId="5" xfId="0" applyNumberFormat="1" applyFont="1" applyFill="1" applyBorder="1"/>
    <xf numFmtId="0" fontId="3" fillId="0" borderId="5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left" vertical="center"/>
    </xf>
    <xf numFmtId="49" fontId="8" fillId="0" borderId="5" xfId="0" applyNumberFormat="1" applyFont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/>
    </xf>
    <xf numFmtId="49" fontId="3" fillId="5" borderId="5" xfId="3" applyNumberFormat="1" applyFont="1" applyFill="1" applyBorder="1" applyAlignment="1">
      <alignment horizontal="left" vertical="center" wrapText="1"/>
    </xf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9" fontId="3" fillId="5" borderId="8" xfId="0" applyNumberFormat="1" applyFont="1" applyFill="1" applyBorder="1" applyAlignment="1">
      <alignment horizontal="left" vertical="center"/>
    </xf>
    <xf numFmtId="0" fontId="9" fillId="5" borderId="1" xfId="0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 wrapText="1"/>
    </xf>
    <xf numFmtId="0" fontId="13" fillId="0" borderId="5" xfId="3" applyFont="1" applyBorder="1" applyAlignment="1">
      <alignment horizontal="left" vertical="center" wrapText="1"/>
    </xf>
    <xf numFmtId="0" fontId="4" fillId="0" borderId="5" xfId="3" applyFont="1" applyBorder="1" applyAlignment="1">
      <alignment horizontal="center"/>
    </xf>
    <xf numFmtId="2" fontId="4" fillId="0" borderId="5" xfId="3" applyNumberFormat="1" applyFont="1" applyBorder="1" applyAlignment="1">
      <alignment horizontal="right"/>
    </xf>
    <xf numFmtId="2" fontId="14" fillId="0" borderId="5" xfId="3" applyNumberFormat="1" applyFont="1" applyBorder="1" applyAlignment="1">
      <alignment horizontal="right"/>
    </xf>
    <xf numFmtId="0" fontId="13" fillId="0" borderId="5" xfId="3" applyFont="1" applyBorder="1" applyAlignment="1">
      <alignment vertical="center" wrapText="1"/>
    </xf>
    <xf numFmtId="0" fontId="4" fillId="0" borderId="5" xfId="3" applyFont="1" applyBorder="1" applyAlignment="1">
      <alignment horizontal="center" vertical="center"/>
    </xf>
    <xf numFmtId="2" fontId="4" fillId="0" borderId="5" xfId="3" applyNumberFormat="1" applyFont="1" applyBorder="1" applyAlignment="1">
      <alignment horizontal="right" vertical="center"/>
    </xf>
    <xf numFmtId="2" fontId="14" fillId="0" borderId="5" xfId="3" applyNumberFormat="1" applyFont="1" applyBorder="1" applyAlignment="1">
      <alignment horizontal="right" vertical="center"/>
    </xf>
    <xf numFmtId="0" fontId="3" fillId="0" borderId="2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3" fillId="5" borderId="0" xfId="0" applyFont="1" applyFill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8" fillId="5" borderId="5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4" fontId="3" fillId="0" borderId="5" xfId="0" applyNumberFormat="1" applyFont="1" applyFill="1" applyBorder="1" applyAlignment="1">
      <alignment horizontal="right"/>
    </xf>
    <xf numFmtId="4" fontId="3" fillId="0" borderId="5" xfId="0" applyNumberFormat="1" applyFont="1" applyFill="1" applyBorder="1"/>
    <xf numFmtId="4" fontId="3" fillId="5" borderId="1" xfId="0" applyNumberFormat="1" applyFont="1" applyFill="1" applyBorder="1" applyAlignment="1">
      <alignment horizontal="right" vertical="center"/>
    </xf>
    <xf numFmtId="4" fontId="2" fillId="5" borderId="1" xfId="0" applyNumberFormat="1" applyFont="1" applyFill="1" applyBorder="1" applyAlignment="1">
      <alignment horizontal="right" vertical="center"/>
    </xf>
    <xf numFmtId="4" fontId="3" fillId="5" borderId="1" xfId="0" applyNumberFormat="1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/>
    </xf>
    <xf numFmtId="4" fontId="3" fillId="5" borderId="5" xfId="0" applyNumberFormat="1" applyFont="1" applyFill="1" applyBorder="1" applyAlignment="1">
      <alignment horizontal="right"/>
    </xf>
    <xf numFmtId="0" fontId="3" fillId="5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49" fontId="3" fillId="5" borderId="1" xfId="0" applyNumberFormat="1" applyFont="1" applyFill="1" applyBorder="1" applyAlignment="1">
      <alignment horizontal="center"/>
    </xf>
    <xf numFmtId="4" fontId="3" fillId="5" borderId="1" xfId="0" applyNumberFormat="1" applyFont="1" applyFill="1" applyBorder="1" applyAlignment="1">
      <alignment horizontal="right"/>
    </xf>
    <xf numFmtId="4" fontId="2" fillId="5" borderId="1" xfId="0" applyNumberFormat="1" applyFont="1" applyFill="1" applyBorder="1" applyAlignment="1">
      <alignment horizontal="right"/>
    </xf>
    <xf numFmtId="4" fontId="3" fillId="5" borderId="1" xfId="0" applyNumberFormat="1" applyFont="1" applyFill="1" applyBorder="1"/>
    <xf numFmtId="0" fontId="0" fillId="0" borderId="0" xfId="0" applyFill="1" applyBorder="1"/>
    <xf numFmtId="0" fontId="10" fillId="0" borderId="0" xfId="0" applyFont="1" applyFill="1" applyBorder="1"/>
    <xf numFmtId="0" fontId="12" fillId="0" borderId="0" xfId="0" applyFont="1"/>
    <xf numFmtId="49" fontId="3" fillId="5" borderId="5" xfId="0" applyNumberFormat="1" applyFont="1" applyFill="1" applyBorder="1" applyAlignment="1">
      <alignment horizontal="left" vertical="center"/>
    </xf>
    <xf numFmtId="49" fontId="3" fillId="5" borderId="1" xfId="0" applyNumberFormat="1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0" fontId="8" fillId="0" borderId="5" xfId="0" applyNumberFormat="1" applyFont="1" applyBorder="1"/>
    <xf numFmtId="4" fontId="3" fillId="0" borderId="5" xfId="0" applyNumberFormat="1" applyFont="1" applyBorder="1"/>
    <xf numFmtId="49" fontId="3" fillId="0" borderId="5" xfId="0" applyNumberFormat="1" applyFont="1" applyBorder="1" applyAlignment="1">
      <alignment horizontal="center" vertical="center"/>
    </xf>
    <xf numFmtId="0" fontId="3" fillId="5" borderId="5" xfId="0" applyFont="1" applyFill="1" applyBorder="1"/>
    <xf numFmtId="40" fontId="8" fillId="5" borderId="5" xfId="0" applyNumberFormat="1" applyFont="1" applyFill="1" applyBorder="1"/>
    <xf numFmtId="40" fontId="8" fillId="5" borderId="5" xfId="0" applyNumberFormat="1" applyFont="1" applyFill="1" applyBorder="1" applyAlignment="1">
      <alignment vertical="center"/>
    </xf>
    <xf numFmtId="40" fontId="15" fillId="5" borderId="5" xfId="0" applyNumberFormat="1" applyFont="1" applyFill="1" applyBorder="1" applyAlignment="1">
      <alignment vertical="center"/>
    </xf>
    <xf numFmtId="0" fontId="8" fillId="5" borderId="0" xfId="0" applyFont="1" applyFill="1" applyAlignment="1">
      <alignment horizontal="justify" vertical="center"/>
    </xf>
    <xf numFmtId="0" fontId="3" fillId="5" borderId="1" xfId="0" applyFont="1" applyFill="1" applyBorder="1"/>
    <xf numFmtId="40" fontId="8" fillId="5" borderId="1" xfId="0" applyNumberFormat="1" applyFont="1" applyFill="1" applyBorder="1"/>
    <xf numFmtId="0" fontId="8" fillId="0" borderId="5" xfId="0" applyFont="1" applyBorder="1" applyAlignment="1">
      <alignment horizontal="justify" vertical="center"/>
    </xf>
    <xf numFmtId="4" fontId="2" fillId="5" borderId="5" xfId="0" applyNumberFormat="1" applyFont="1" applyFill="1" applyBorder="1" applyAlignment="1">
      <alignment vertical="center"/>
    </xf>
    <xf numFmtId="0" fontId="2" fillId="0" borderId="5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" fillId="4" borderId="5" xfId="0" applyNumberFormat="1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4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2" fillId="0" borderId="1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49" fontId="2" fillId="4" borderId="12" xfId="0" applyNumberFormat="1" applyFont="1" applyFill="1" applyBorder="1" applyAlignment="1">
      <alignment horizontal="center"/>
    </xf>
    <xf numFmtId="49" fontId="2" fillId="4" borderId="4" xfId="0" applyNumberFormat="1" applyFont="1" applyFill="1" applyBorder="1" applyAlignment="1">
      <alignment horizontal="center"/>
    </xf>
    <xf numFmtId="49" fontId="2" fillId="4" borderId="8" xfId="0" applyNumberFormat="1" applyFont="1" applyFill="1" applyBorder="1" applyAlignment="1">
      <alignment horizontal="center"/>
    </xf>
    <xf numFmtId="0" fontId="3" fillId="0" borderId="1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49" fontId="3" fillId="0" borderId="5" xfId="0" applyNumberFormat="1" applyFont="1" applyBorder="1" applyAlignment="1">
      <alignment horizontal="left" vertical="center"/>
    </xf>
  </cellXfs>
  <cellStyles count="4">
    <cellStyle name="Hypertextový odkaz" xfId="1" builtinId="8"/>
    <cellStyle name="Normální" xfId="0" builtinId="0"/>
    <cellStyle name="Normální 10" xfId="2"/>
    <cellStyle name="normální 2" xfId="3"/>
  </cellStyles>
  <dxfs count="72"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6"/>
  <sheetViews>
    <sheetView tabSelected="1" topLeftCell="A91" zoomScale="110" zoomScaleNormal="110" workbookViewId="0">
      <selection activeCell="P108" sqref="P108"/>
    </sheetView>
  </sheetViews>
  <sheetFormatPr defaultRowHeight="15" x14ac:dyDescent="0.25"/>
  <cols>
    <col min="1" max="1" width="4" style="48" customWidth="1"/>
    <col min="2" max="2" width="72.5703125" style="48" customWidth="1"/>
    <col min="3" max="3" width="4.140625" style="48" customWidth="1"/>
    <col min="4" max="4" width="10.42578125" style="48" customWidth="1"/>
    <col min="5" max="5" width="6" style="48" customWidth="1"/>
    <col min="6" max="7" width="7.28515625" style="48" customWidth="1"/>
    <col min="8" max="8" width="10.7109375" style="48" customWidth="1"/>
    <col min="9" max="9" width="9.7109375" style="48" customWidth="1"/>
    <col min="10" max="10" width="10.85546875" style="48" customWidth="1"/>
    <col min="11" max="11" width="9.28515625" style="69" customWidth="1"/>
    <col min="12" max="12" width="9.140625" style="69"/>
    <col min="13" max="13" width="7.7109375" style="69" customWidth="1"/>
    <col min="14" max="14" width="9.7109375" style="69" bestFit="1" customWidth="1"/>
    <col min="15" max="16" width="9.140625" style="69"/>
    <col min="17" max="16384" width="9.140625" style="48"/>
  </cols>
  <sheetData>
    <row r="1" spans="1:13" ht="12.95" customHeight="1" x14ac:dyDescent="0.25">
      <c r="A1" s="1" t="s">
        <v>45</v>
      </c>
      <c r="B1" s="41"/>
      <c r="C1" s="2"/>
      <c r="D1" s="2"/>
      <c r="E1" s="3"/>
      <c r="F1" s="3"/>
      <c r="G1" s="3"/>
      <c r="H1" s="193" t="s">
        <v>206</v>
      </c>
      <c r="I1" s="193"/>
      <c r="J1" s="193"/>
    </row>
    <row r="2" spans="1:13" ht="12.95" customHeight="1" x14ac:dyDescent="0.25">
      <c r="A2" s="4" t="s">
        <v>0</v>
      </c>
      <c r="B2" s="194" t="s">
        <v>1</v>
      </c>
      <c r="C2" s="4"/>
      <c r="D2" s="4" t="s">
        <v>2</v>
      </c>
      <c r="E2" s="194" t="s">
        <v>79</v>
      </c>
      <c r="F2" s="194" t="s">
        <v>3</v>
      </c>
      <c r="G2" s="194" t="s">
        <v>4</v>
      </c>
      <c r="H2" s="4" t="s">
        <v>5</v>
      </c>
      <c r="I2" s="4" t="s">
        <v>6</v>
      </c>
      <c r="J2" s="4" t="s">
        <v>7</v>
      </c>
    </row>
    <row r="3" spans="1:13" ht="12.95" customHeight="1" x14ac:dyDescent="0.25">
      <c r="A3" s="5" t="s">
        <v>8</v>
      </c>
      <c r="B3" s="195"/>
      <c r="C3" s="5"/>
      <c r="D3" s="5" t="s">
        <v>9</v>
      </c>
      <c r="E3" s="195"/>
      <c r="F3" s="195"/>
      <c r="G3" s="195"/>
      <c r="H3" s="5" t="s">
        <v>10</v>
      </c>
      <c r="I3" s="5" t="s">
        <v>46</v>
      </c>
      <c r="J3" s="5" t="s">
        <v>10</v>
      </c>
    </row>
    <row r="4" spans="1:13" ht="12.95" customHeight="1" x14ac:dyDescent="0.25">
      <c r="A4" s="6" t="s">
        <v>11</v>
      </c>
      <c r="B4" s="7"/>
      <c r="C4" s="49"/>
      <c r="D4" s="49"/>
      <c r="E4" s="71"/>
      <c r="F4" s="71"/>
      <c r="G4" s="71"/>
      <c r="H4" s="71"/>
      <c r="I4" s="71"/>
      <c r="J4" s="71"/>
    </row>
    <row r="5" spans="1:13" ht="12.95" customHeight="1" x14ac:dyDescent="0.25">
      <c r="A5" s="216" t="s">
        <v>12</v>
      </c>
      <c r="B5" s="89" t="s">
        <v>49</v>
      </c>
      <c r="C5" s="105" t="s">
        <v>42</v>
      </c>
      <c r="D5" s="105"/>
      <c r="E5" s="80">
        <v>6171</v>
      </c>
      <c r="F5" s="80">
        <v>2324</v>
      </c>
      <c r="G5" s="91" t="s">
        <v>47</v>
      </c>
      <c r="H5" s="77">
        <v>0</v>
      </c>
      <c r="I5" s="104">
        <v>45</v>
      </c>
      <c r="J5" s="85">
        <f t="shared" ref="J5:J11" si="0">H5+I5</f>
        <v>45</v>
      </c>
    </row>
    <row r="6" spans="1:13" ht="12.95" customHeight="1" x14ac:dyDescent="0.25">
      <c r="A6" s="216"/>
      <c r="B6" s="89" t="s">
        <v>199</v>
      </c>
      <c r="C6" s="105" t="s">
        <v>42</v>
      </c>
      <c r="D6" s="80">
        <v>144513021</v>
      </c>
      <c r="E6" s="80">
        <v>6409</v>
      </c>
      <c r="F6" s="80">
        <v>5904</v>
      </c>
      <c r="G6" s="91" t="s">
        <v>47</v>
      </c>
      <c r="H6" s="77">
        <v>0</v>
      </c>
      <c r="I6" s="104">
        <v>38.369999999999997</v>
      </c>
      <c r="J6" s="85">
        <f t="shared" si="0"/>
        <v>38.369999999999997</v>
      </c>
    </row>
    <row r="7" spans="1:13" ht="12.95" customHeight="1" x14ac:dyDescent="0.25">
      <c r="A7" s="216"/>
      <c r="B7" s="89" t="s">
        <v>200</v>
      </c>
      <c r="C7" s="74" t="s">
        <v>42</v>
      </c>
      <c r="D7" s="91" t="s">
        <v>48</v>
      </c>
      <c r="E7" s="80">
        <v>6409</v>
      </c>
      <c r="F7" s="80">
        <v>5904</v>
      </c>
      <c r="G7" s="91" t="s">
        <v>47</v>
      </c>
      <c r="H7" s="77">
        <v>0</v>
      </c>
      <c r="I7" s="104">
        <v>6.63</v>
      </c>
      <c r="J7" s="85">
        <f t="shared" si="0"/>
        <v>6.63</v>
      </c>
    </row>
    <row r="8" spans="1:13" ht="12.95" customHeight="1" x14ac:dyDescent="0.25">
      <c r="A8" s="216" t="s">
        <v>13</v>
      </c>
      <c r="B8" s="115" t="s">
        <v>73</v>
      </c>
      <c r="C8" s="74" t="s">
        <v>42</v>
      </c>
      <c r="D8" s="91"/>
      <c r="E8" s="106">
        <v>1036</v>
      </c>
      <c r="F8" s="80">
        <v>2324</v>
      </c>
      <c r="G8" s="107"/>
      <c r="H8" s="77">
        <v>0</v>
      </c>
      <c r="I8" s="108">
        <v>113.64</v>
      </c>
      <c r="J8" s="109">
        <f t="shared" si="0"/>
        <v>113.64</v>
      </c>
    </row>
    <row r="9" spans="1:13" ht="12.95" customHeight="1" x14ac:dyDescent="0.25">
      <c r="A9" s="216"/>
      <c r="B9" s="115" t="s">
        <v>201</v>
      </c>
      <c r="C9" s="74" t="s">
        <v>42</v>
      </c>
      <c r="D9" s="91"/>
      <c r="E9" s="106">
        <v>1036</v>
      </c>
      <c r="F9" s="80">
        <v>5811</v>
      </c>
      <c r="G9" s="91"/>
      <c r="H9" s="77">
        <v>0</v>
      </c>
      <c r="I9" s="104">
        <v>113.64</v>
      </c>
      <c r="J9" s="85">
        <f t="shared" si="0"/>
        <v>113.64</v>
      </c>
      <c r="K9" s="98"/>
    </row>
    <row r="10" spans="1:13" ht="12.95" customHeight="1" x14ac:dyDescent="0.25">
      <c r="A10" s="189">
        <v>3</v>
      </c>
      <c r="B10" s="89" t="s">
        <v>76</v>
      </c>
      <c r="C10" s="74" t="s">
        <v>42</v>
      </c>
      <c r="D10" s="91" t="s">
        <v>78</v>
      </c>
      <c r="E10" s="80"/>
      <c r="F10" s="80">
        <v>4122</v>
      </c>
      <c r="G10" s="91" t="s">
        <v>77</v>
      </c>
      <c r="H10" s="77">
        <v>0</v>
      </c>
      <c r="I10" s="104">
        <v>25.54</v>
      </c>
      <c r="J10" s="77">
        <f t="shared" si="0"/>
        <v>25.54</v>
      </c>
      <c r="K10" s="90"/>
    </row>
    <row r="11" spans="1:13" ht="12.95" customHeight="1" x14ac:dyDescent="0.25">
      <c r="A11" s="191"/>
      <c r="B11" s="89" t="s">
        <v>75</v>
      </c>
      <c r="C11" s="74" t="s">
        <v>42</v>
      </c>
      <c r="D11" s="91" t="s">
        <v>78</v>
      </c>
      <c r="E11" s="80">
        <v>3113</v>
      </c>
      <c r="F11" s="80">
        <v>5336</v>
      </c>
      <c r="G11" s="91" t="s">
        <v>77</v>
      </c>
      <c r="H11" s="77">
        <v>0</v>
      </c>
      <c r="I11" s="104">
        <v>25.54</v>
      </c>
      <c r="J11" s="77">
        <f t="shared" si="0"/>
        <v>25.54</v>
      </c>
      <c r="K11" s="90"/>
    </row>
    <row r="12" spans="1:13" ht="12.95" customHeight="1" x14ac:dyDescent="0.25">
      <c r="A12" s="189" t="s">
        <v>34</v>
      </c>
      <c r="B12" s="89" t="s">
        <v>80</v>
      </c>
      <c r="C12" s="74" t="s">
        <v>42</v>
      </c>
      <c r="D12" s="91" t="s">
        <v>78</v>
      </c>
      <c r="E12" s="80"/>
      <c r="F12" s="80">
        <v>4122</v>
      </c>
      <c r="G12" s="91" t="s">
        <v>82</v>
      </c>
      <c r="H12" s="77">
        <v>0</v>
      </c>
      <c r="I12" s="104">
        <v>18.05</v>
      </c>
      <c r="J12" s="77">
        <f t="shared" ref="J12:J13" si="1">H12+I12</f>
        <v>18.05</v>
      </c>
      <c r="K12" s="90" t="s">
        <v>39</v>
      </c>
      <c r="L12" s="86">
        <v>4000</v>
      </c>
      <c r="M12" s="69" t="s">
        <v>38</v>
      </c>
    </row>
    <row r="13" spans="1:13" ht="12.95" customHeight="1" x14ac:dyDescent="0.25">
      <c r="A13" s="190"/>
      <c r="B13" s="89" t="s">
        <v>81</v>
      </c>
      <c r="C13" s="74" t="s">
        <v>42</v>
      </c>
      <c r="D13" s="91" t="s">
        <v>78</v>
      </c>
      <c r="E13" s="80">
        <v>3113</v>
      </c>
      <c r="F13" s="80">
        <v>5336</v>
      </c>
      <c r="G13" s="91" t="s">
        <v>82</v>
      </c>
      <c r="H13" s="77">
        <v>0</v>
      </c>
      <c r="I13" s="104">
        <v>18.05</v>
      </c>
      <c r="J13" s="77">
        <f t="shared" si="1"/>
        <v>18.05</v>
      </c>
      <c r="K13" s="90"/>
    </row>
    <row r="14" spans="1:13" ht="12.95" customHeight="1" x14ac:dyDescent="0.25">
      <c r="A14" s="192" t="s">
        <v>43</v>
      </c>
      <c r="B14" s="75" t="s">
        <v>84</v>
      </c>
      <c r="C14" s="46"/>
      <c r="D14" s="72" t="s">
        <v>86</v>
      </c>
      <c r="E14" s="119"/>
      <c r="F14" s="119">
        <v>4122</v>
      </c>
      <c r="G14" s="72" t="s">
        <v>85</v>
      </c>
      <c r="H14" s="45">
        <v>173.5</v>
      </c>
      <c r="I14" s="47">
        <v>112.5</v>
      </c>
      <c r="J14" s="45">
        <f t="shared" ref="J14:J24" si="2">H14+I14</f>
        <v>286</v>
      </c>
      <c r="K14" s="90"/>
    </row>
    <row r="15" spans="1:13" ht="12.95" customHeight="1" x14ac:dyDescent="0.25">
      <c r="A15" s="192"/>
      <c r="B15" s="75" t="s">
        <v>84</v>
      </c>
      <c r="C15" s="46"/>
      <c r="D15" s="72" t="s">
        <v>86</v>
      </c>
      <c r="E15" s="119">
        <v>3421</v>
      </c>
      <c r="F15" s="119">
        <v>5336</v>
      </c>
      <c r="G15" s="72" t="s">
        <v>85</v>
      </c>
      <c r="H15" s="45">
        <v>173.5</v>
      </c>
      <c r="I15" s="95">
        <v>112.5</v>
      </c>
      <c r="J15" s="45">
        <f t="shared" si="2"/>
        <v>286</v>
      </c>
      <c r="K15" s="90"/>
      <c r="L15" s="86"/>
    </row>
    <row r="16" spans="1:13" ht="12.95" customHeight="1" x14ac:dyDescent="0.25">
      <c r="A16" s="192" t="s">
        <v>91</v>
      </c>
      <c r="B16" s="75" t="s">
        <v>94</v>
      </c>
      <c r="C16" s="46"/>
      <c r="D16" s="72" t="s">
        <v>92</v>
      </c>
      <c r="E16" s="125"/>
      <c r="F16" s="125">
        <v>4116</v>
      </c>
      <c r="G16" s="72" t="s">
        <v>93</v>
      </c>
      <c r="H16" s="45">
        <v>1292</v>
      </c>
      <c r="I16" s="95">
        <v>-68.239999999999995</v>
      </c>
      <c r="J16" s="45">
        <f t="shared" si="2"/>
        <v>1223.76</v>
      </c>
      <c r="K16" s="90"/>
    </row>
    <row r="17" spans="1:16" ht="12.95" customHeight="1" x14ac:dyDescent="0.25">
      <c r="A17" s="192"/>
      <c r="B17" s="75" t="s">
        <v>95</v>
      </c>
      <c r="C17" s="46"/>
      <c r="D17" s="72" t="s">
        <v>92</v>
      </c>
      <c r="E17" s="125">
        <v>4369</v>
      </c>
      <c r="F17" s="125">
        <v>5011</v>
      </c>
      <c r="G17" s="72" t="s">
        <v>93</v>
      </c>
      <c r="H17" s="45">
        <v>971</v>
      </c>
      <c r="I17" s="95">
        <v>-50</v>
      </c>
      <c r="J17" s="45">
        <f t="shared" si="2"/>
        <v>921</v>
      </c>
      <c r="K17" s="90"/>
    </row>
    <row r="18" spans="1:16" ht="12.95" customHeight="1" x14ac:dyDescent="0.25">
      <c r="A18" s="192"/>
      <c r="B18" s="75" t="s">
        <v>96</v>
      </c>
      <c r="C18" s="46"/>
      <c r="D18" s="72" t="s">
        <v>92</v>
      </c>
      <c r="E18" s="125">
        <v>4369</v>
      </c>
      <c r="F18" s="125">
        <v>5031</v>
      </c>
      <c r="G18" s="72" t="s">
        <v>93</v>
      </c>
      <c r="H18" s="45">
        <v>235</v>
      </c>
      <c r="I18" s="95">
        <v>-12.24</v>
      </c>
      <c r="J18" s="45">
        <f t="shared" si="2"/>
        <v>222.76</v>
      </c>
      <c r="K18" s="90"/>
    </row>
    <row r="19" spans="1:16" ht="12.95" customHeight="1" x14ac:dyDescent="0.25">
      <c r="A19" s="192"/>
      <c r="B19" s="75" t="s">
        <v>97</v>
      </c>
      <c r="C19" s="46"/>
      <c r="D19" s="72" t="s">
        <v>92</v>
      </c>
      <c r="E19" s="125">
        <v>4369</v>
      </c>
      <c r="F19" s="125">
        <v>5032</v>
      </c>
      <c r="G19" s="72" t="s">
        <v>93</v>
      </c>
      <c r="H19" s="45">
        <v>86</v>
      </c>
      <c r="I19" s="95">
        <v>-6</v>
      </c>
      <c r="J19" s="45">
        <f t="shared" si="2"/>
        <v>80</v>
      </c>
      <c r="K19" s="90"/>
      <c r="L19" s="48"/>
      <c r="M19" s="48"/>
      <c r="N19" s="48"/>
      <c r="O19" s="48"/>
      <c r="P19" s="48"/>
    </row>
    <row r="20" spans="1:16" ht="12.95" customHeight="1" x14ac:dyDescent="0.25">
      <c r="A20" s="192" t="s">
        <v>98</v>
      </c>
      <c r="B20" s="75" t="s">
        <v>103</v>
      </c>
      <c r="C20" s="46"/>
      <c r="D20" s="72"/>
      <c r="E20" s="126">
        <v>3639</v>
      </c>
      <c r="F20" s="126">
        <v>3111</v>
      </c>
      <c r="G20" s="72" t="s">
        <v>99</v>
      </c>
      <c r="H20" s="45">
        <v>30000</v>
      </c>
      <c r="I20" s="47">
        <v>-30000</v>
      </c>
      <c r="J20" s="45">
        <f t="shared" si="2"/>
        <v>0</v>
      </c>
      <c r="K20" s="90"/>
      <c r="L20" s="48"/>
      <c r="M20" s="48"/>
      <c r="N20" s="48"/>
      <c r="O20" s="48"/>
    </row>
    <row r="21" spans="1:16" ht="12.95" customHeight="1" x14ac:dyDescent="0.25">
      <c r="A21" s="192"/>
      <c r="B21" s="75" t="s">
        <v>104</v>
      </c>
      <c r="C21" s="46"/>
      <c r="D21" s="72"/>
      <c r="E21" s="126">
        <v>3612</v>
      </c>
      <c r="F21" s="126">
        <v>6121</v>
      </c>
      <c r="G21" s="72" t="s">
        <v>100</v>
      </c>
      <c r="H21" s="45">
        <v>45660</v>
      </c>
      <c r="I21" s="47">
        <v>-23000</v>
      </c>
      <c r="J21" s="45">
        <f t="shared" si="2"/>
        <v>22660</v>
      </c>
      <c r="K21" s="90"/>
      <c r="L21" s="48"/>
      <c r="M21" s="48"/>
      <c r="N21" s="48"/>
      <c r="O21" s="48"/>
    </row>
    <row r="22" spans="1:16" ht="12.95" customHeight="1" x14ac:dyDescent="0.25">
      <c r="A22" s="192"/>
      <c r="B22" s="75" t="s">
        <v>105</v>
      </c>
      <c r="C22" s="46"/>
      <c r="D22" s="72" t="s">
        <v>102</v>
      </c>
      <c r="E22" s="126">
        <v>3639</v>
      </c>
      <c r="F22" s="126">
        <v>6121</v>
      </c>
      <c r="G22" s="72" t="s">
        <v>101</v>
      </c>
      <c r="H22" s="45">
        <v>17454.21</v>
      </c>
      <c r="I22" s="47">
        <v>-7000</v>
      </c>
      <c r="J22" s="45">
        <f t="shared" si="2"/>
        <v>10454.209999999999</v>
      </c>
      <c r="K22" s="90"/>
      <c r="L22" s="48"/>
      <c r="M22" s="48"/>
      <c r="N22" s="48"/>
      <c r="O22" s="48"/>
    </row>
    <row r="23" spans="1:16" ht="12.95" customHeight="1" x14ac:dyDescent="0.25">
      <c r="A23" s="192" t="s">
        <v>140</v>
      </c>
      <c r="B23" s="89" t="s">
        <v>145</v>
      </c>
      <c r="C23" s="74" t="s">
        <v>42</v>
      </c>
      <c r="D23" s="91" t="s">
        <v>143</v>
      </c>
      <c r="E23" s="80"/>
      <c r="F23" s="80">
        <v>4116</v>
      </c>
      <c r="G23" s="91" t="s">
        <v>141</v>
      </c>
      <c r="H23" s="77">
        <v>0</v>
      </c>
      <c r="I23" s="104">
        <v>1983</v>
      </c>
      <c r="J23" s="77">
        <f t="shared" si="2"/>
        <v>1983</v>
      </c>
      <c r="K23" s="90"/>
      <c r="L23" s="48"/>
      <c r="M23" s="48"/>
      <c r="N23" s="48"/>
      <c r="O23" s="48"/>
    </row>
    <row r="24" spans="1:16" ht="12.95" customHeight="1" x14ac:dyDescent="0.25">
      <c r="A24" s="192"/>
      <c r="B24" s="89" t="s">
        <v>146</v>
      </c>
      <c r="C24" s="74" t="s">
        <v>42</v>
      </c>
      <c r="D24" s="91" t="s">
        <v>144</v>
      </c>
      <c r="E24" s="80"/>
      <c r="F24" s="80">
        <v>4116</v>
      </c>
      <c r="G24" s="91" t="s">
        <v>141</v>
      </c>
      <c r="H24" s="77">
        <v>0</v>
      </c>
      <c r="I24" s="104">
        <v>472</v>
      </c>
      <c r="J24" s="77">
        <f t="shared" si="2"/>
        <v>472</v>
      </c>
      <c r="K24" s="90"/>
      <c r="L24" s="48"/>
      <c r="M24" s="48"/>
      <c r="N24" s="48"/>
      <c r="O24" s="48"/>
    </row>
    <row r="25" spans="1:16" ht="12.95" customHeight="1" x14ac:dyDescent="0.25">
      <c r="A25" s="189" t="s">
        <v>142</v>
      </c>
      <c r="B25" s="89" t="s">
        <v>169</v>
      </c>
      <c r="C25" s="74" t="s">
        <v>42</v>
      </c>
      <c r="D25" s="91" t="s">
        <v>171</v>
      </c>
      <c r="E25" s="80"/>
      <c r="F25" s="80">
        <v>4222</v>
      </c>
      <c r="G25" s="80">
        <v>2472</v>
      </c>
      <c r="H25" s="174">
        <v>0</v>
      </c>
      <c r="I25" s="175">
        <v>567</v>
      </c>
      <c r="J25" s="85">
        <v>567</v>
      </c>
      <c r="K25" s="90"/>
      <c r="L25" s="48"/>
      <c r="M25" s="48"/>
      <c r="N25" s="48"/>
      <c r="O25" s="48"/>
    </row>
    <row r="26" spans="1:16" ht="12.95" customHeight="1" x14ac:dyDescent="0.25">
      <c r="A26" s="191"/>
      <c r="B26" s="89" t="s">
        <v>170</v>
      </c>
      <c r="C26" s="74" t="s">
        <v>42</v>
      </c>
      <c r="D26" s="91" t="s">
        <v>171</v>
      </c>
      <c r="E26" s="80">
        <v>3412</v>
      </c>
      <c r="F26" s="80">
        <v>6122</v>
      </c>
      <c r="G26" s="80">
        <v>2472</v>
      </c>
      <c r="H26" s="174">
        <v>0</v>
      </c>
      <c r="I26" s="175">
        <v>567</v>
      </c>
      <c r="J26" s="85">
        <v>567</v>
      </c>
      <c r="K26" s="90"/>
      <c r="L26" s="48"/>
      <c r="M26" s="48"/>
      <c r="N26" s="48"/>
      <c r="O26" s="48"/>
    </row>
    <row r="27" spans="1:16" ht="12.95" customHeight="1" x14ac:dyDescent="0.25">
      <c r="A27" s="8"/>
      <c r="B27" s="9"/>
      <c r="C27" s="10"/>
      <c r="D27" s="10"/>
      <c r="E27" s="199" t="s">
        <v>15</v>
      </c>
      <c r="F27" s="200"/>
      <c r="G27" s="201"/>
      <c r="H27" s="92">
        <f>H5+H8+H10+H12+H14+H16+H20+H23+H24+H25</f>
        <v>31465.5</v>
      </c>
      <c r="I27" s="92">
        <f t="shared" ref="I27:J27" si="3">I5+I8+I10+I12+I14+I16+I20+I23+I24+I25</f>
        <v>-26731.51</v>
      </c>
      <c r="J27" s="92">
        <f t="shared" si="3"/>
        <v>4733.99</v>
      </c>
      <c r="L27" s="86">
        <v>1000</v>
      </c>
      <c r="M27" s="69" t="s">
        <v>40</v>
      </c>
      <c r="N27" s="87">
        <v>225.42</v>
      </c>
      <c r="O27" s="69" t="s">
        <v>37</v>
      </c>
    </row>
    <row r="28" spans="1:16" ht="12.95" customHeight="1" x14ac:dyDescent="0.25">
      <c r="A28" s="8"/>
      <c r="B28" s="11" t="s">
        <v>36</v>
      </c>
      <c r="C28" s="10"/>
      <c r="D28" s="10"/>
      <c r="E28" s="202" t="s">
        <v>16</v>
      </c>
      <c r="F28" s="202"/>
      <c r="G28" s="202"/>
      <c r="H28" s="92">
        <f>H6+H7+H9+H11+H13+H15+H17+H18+H19</f>
        <v>1465.5</v>
      </c>
      <c r="I28" s="92">
        <f t="shared" ref="I28:J28" si="4">I6+I7+I9+I11+I13+I15+I17+I18+I19</f>
        <v>246.49</v>
      </c>
      <c r="J28" s="92">
        <f t="shared" si="4"/>
        <v>1711.99</v>
      </c>
      <c r="K28" s="70"/>
      <c r="M28" s="69" t="s">
        <v>41</v>
      </c>
      <c r="N28" s="88">
        <v>774.58</v>
      </c>
    </row>
    <row r="29" spans="1:16" ht="12.95" customHeight="1" x14ac:dyDescent="0.25">
      <c r="A29" s="8"/>
      <c r="B29" s="12"/>
      <c r="C29" s="10"/>
      <c r="D29" s="10"/>
      <c r="E29" s="203" t="s">
        <v>17</v>
      </c>
      <c r="F29" s="203"/>
      <c r="G29" s="203"/>
      <c r="H29" s="92">
        <f>H21+H22+H26</f>
        <v>63114.21</v>
      </c>
      <c r="I29" s="92">
        <f t="shared" ref="I29:J29" si="5">I21+I22+I26</f>
        <v>-29433</v>
      </c>
      <c r="J29" s="92">
        <f t="shared" si="5"/>
        <v>33681.21</v>
      </c>
      <c r="N29" s="87">
        <f>SUM(N27:N28)</f>
        <v>1000</v>
      </c>
    </row>
    <row r="30" spans="1:16" ht="12.95" customHeight="1" x14ac:dyDescent="0.25">
      <c r="A30" s="14"/>
      <c r="B30" s="15"/>
      <c r="C30" s="16"/>
      <c r="D30" s="16"/>
      <c r="E30" s="203" t="s">
        <v>18</v>
      </c>
      <c r="F30" s="203"/>
      <c r="G30" s="203"/>
      <c r="H30" s="93">
        <f>H27-H28-H29</f>
        <v>-33114.21</v>
      </c>
      <c r="I30" s="93">
        <f t="shared" ref="I30:J30" si="6">I27-I28-I29</f>
        <v>2455</v>
      </c>
      <c r="J30" s="93">
        <f t="shared" si="6"/>
        <v>-30659.21</v>
      </c>
    </row>
    <row r="31" spans="1:16" ht="12.95" customHeight="1" x14ac:dyDescent="0.25">
      <c r="A31" s="17" t="s">
        <v>19</v>
      </c>
      <c r="B31" s="18"/>
      <c r="C31" s="19"/>
      <c r="D31" s="19"/>
      <c r="E31" s="58"/>
      <c r="F31" s="31"/>
      <c r="G31" s="31"/>
      <c r="H31" s="59"/>
      <c r="I31" s="59"/>
      <c r="J31" s="60"/>
    </row>
    <row r="32" spans="1:16" ht="12.95" customHeight="1" x14ac:dyDescent="0.25">
      <c r="A32" s="189" t="s">
        <v>12</v>
      </c>
      <c r="B32" s="75" t="s">
        <v>56</v>
      </c>
      <c r="C32" s="111"/>
      <c r="D32" s="111"/>
      <c r="E32" s="111">
        <v>6112</v>
      </c>
      <c r="F32" s="111">
        <v>5139</v>
      </c>
      <c r="G32" s="72" t="s">
        <v>50</v>
      </c>
      <c r="H32" s="45">
        <v>10</v>
      </c>
      <c r="I32" s="47">
        <v>-8.6</v>
      </c>
      <c r="J32" s="79">
        <f t="shared" ref="J32:J43" si="7">H32+I32</f>
        <v>1.4000000000000004</v>
      </c>
      <c r="K32" s="90"/>
    </row>
    <row r="33" spans="1:15" ht="12.95" customHeight="1" x14ac:dyDescent="0.25">
      <c r="A33" s="190"/>
      <c r="B33" s="89" t="s">
        <v>57</v>
      </c>
      <c r="C33" s="74" t="s">
        <v>42</v>
      </c>
      <c r="D33" s="74"/>
      <c r="E33" s="80">
        <v>6112</v>
      </c>
      <c r="F33" s="80">
        <v>5161</v>
      </c>
      <c r="G33" s="91" t="s">
        <v>50</v>
      </c>
      <c r="H33" s="77">
        <v>0</v>
      </c>
      <c r="I33" s="104">
        <v>0.1</v>
      </c>
      <c r="J33" s="85">
        <v>0.1</v>
      </c>
      <c r="K33" s="90"/>
    </row>
    <row r="34" spans="1:15" ht="12.95" customHeight="1" x14ac:dyDescent="0.25">
      <c r="A34" s="190"/>
      <c r="B34" s="75" t="s">
        <v>83</v>
      </c>
      <c r="C34" s="46"/>
      <c r="D34" s="46"/>
      <c r="E34" s="111">
        <v>6112</v>
      </c>
      <c r="F34" s="111">
        <v>5164</v>
      </c>
      <c r="G34" s="72" t="s">
        <v>50</v>
      </c>
      <c r="H34" s="45">
        <v>5</v>
      </c>
      <c r="I34" s="47">
        <v>-5</v>
      </c>
      <c r="J34" s="79">
        <f t="shared" ref="J34:J36" si="8">H34+I34</f>
        <v>0</v>
      </c>
      <c r="K34" s="90"/>
    </row>
    <row r="35" spans="1:15" ht="12.95" customHeight="1" x14ac:dyDescent="0.25">
      <c r="A35" s="190"/>
      <c r="B35" s="75" t="s">
        <v>58</v>
      </c>
      <c r="C35" s="46"/>
      <c r="D35" s="111"/>
      <c r="E35" s="111">
        <v>6112</v>
      </c>
      <c r="F35" s="111">
        <v>5169</v>
      </c>
      <c r="G35" s="72" t="s">
        <v>50</v>
      </c>
      <c r="H35" s="45">
        <v>12.18</v>
      </c>
      <c r="I35" s="47">
        <v>5.0999999999999996</v>
      </c>
      <c r="J35" s="79">
        <f t="shared" si="8"/>
        <v>17.28</v>
      </c>
      <c r="K35" s="90"/>
    </row>
    <row r="36" spans="1:15" ht="12.95" customHeight="1" x14ac:dyDescent="0.25">
      <c r="A36" s="190"/>
      <c r="B36" s="75" t="s">
        <v>59</v>
      </c>
      <c r="C36" s="46"/>
      <c r="D36" s="111"/>
      <c r="E36" s="111">
        <v>6112</v>
      </c>
      <c r="F36" s="111">
        <v>5175</v>
      </c>
      <c r="G36" s="72" t="s">
        <v>50</v>
      </c>
      <c r="H36" s="45">
        <v>10</v>
      </c>
      <c r="I36" s="47">
        <v>8.4</v>
      </c>
      <c r="J36" s="79">
        <f t="shared" si="8"/>
        <v>18.399999999999999</v>
      </c>
      <c r="K36" s="90"/>
    </row>
    <row r="37" spans="1:15" ht="12.95" customHeight="1" x14ac:dyDescent="0.25">
      <c r="A37" s="190"/>
      <c r="B37" s="75" t="s">
        <v>60</v>
      </c>
      <c r="C37" s="96"/>
      <c r="D37" s="97"/>
      <c r="E37" s="111">
        <v>6112</v>
      </c>
      <c r="F37" s="111">
        <v>5139</v>
      </c>
      <c r="G37" s="72" t="s">
        <v>51</v>
      </c>
      <c r="H37" s="45">
        <v>10</v>
      </c>
      <c r="I37" s="47">
        <v>-4.7</v>
      </c>
      <c r="J37" s="79">
        <f t="shared" si="7"/>
        <v>5.3</v>
      </c>
      <c r="K37" s="90"/>
    </row>
    <row r="38" spans="1:15" ht="12.95" customHeight="1" x14ac:dyDescent="0.25">
      <c r="A38" s="190"/>
      <c r="B38" s="75" t="s">
        <v>61</v>
      </c>
      <c r="C38" s="46"/>
      <c r="D38" s="111"/>
      <c r="E38" s="111">
        <v>6112</v>
      </c>
      <c r="F38" s="111">
        <v>5164</v>
      </c>
      <c r="G38" s="72" t="s">
        <v>51</v>
      </c>
      <c r="H38" s="45">
        <v>5</v>
      </c>
      <c r="I38" s="47">
        <v>-5</v>
      </c>
      <c r="J38" s="79">
        <f t="shared" si="7"/>
        <v>0</v>
      </c>
      <c r="K38" s="90"/>
    </row>
    <row r="39" spans="1:15" ht="12.95" customHeight="1" x14ac:dyDescent="0.25">
      <c r="A39" s="190"/>
      <c r="B39" s="75" t="s">
        <v>62</v>
      </c>
      <c r="C39" s="46"/>
      <c r="D39" s="111"/>
      <c r="E39" s="111">
        <v>6112</v>
      </c>
      <c r="F39" s="111">
        <v>5175</v>
      </c>
      <c r="G39" s="72" t="s">
        <v>51</v>
      </c>
      <c r="H39" s="45">
        <v>10</v>
      </c>
      <c r="I39" s="47">
        <v>9.6999999999999993</v>
      </c>
      <c r="J39" s="79">
        <f t="shared" si="7"/>
        <v>19.7</v>
      </c>
      <c r="K39" s="90"/>
    </row>
    <row r="40" spans="1:15" ht="12.95" customHeight="1" x14ac:dyDescent="0.25">
      <c r="A40" s="190"/>
      <c r="B40" s="75" t="s">
        <v>63</v>
      </c>
      <c r="C40" s="110"/>
      <c r="D40" s="110"/>
      <c r="E40" s="111">
        <v>6112</v>
      </c>
      <c r="F40" s="111">
        <v>5139</v>
      </c>
      <c r="G40" s="72" t="s">
        <v>52</v>
      </c>
      <c r="H40" s="45">
        <v>10</v>
      </c>
      <c r="I40" s="47">
        <v>-8</v>
      </c>
      <c r="J40" s="79">
        <f t="shared" si="7"/>
        <v>2</v>
      </c>
      <c r="K40" s="84"/>
      <c r="O40" s="164"/>
    </row>
    <row r="41" spans="1:15" ht="12.95" customHeight="1" x14ac:dyDescent="0.25">
      <c r="A41" s="190"/>
      <c r="B41" s="75" t="s">
        <v>64</v>
      </c>
      <c r="C41" s="110"/>
      <c r="D41" s="110"/>
      <c r="E41" s="111">
        <v>6112</v>
      </c>
      <c r="F41" s="111">
        <v>5164</v>
      </c>
      <c r="G41" s="72" t="s">
        <v>52</v>
      </c>
      <c r="H41" s="45">
        <v>5</v>
      </c>
      <c r="I41" s="47">
        <v>-5</v>
      </c>
      <c r="J41" s="79">
        <f t="shared" si="7"/>
        <v>0</v>
      </c>
      <c r="K41" s="84"/>
      <c r="O41" s="164"/>
    </row>
    <row r="42" spans="1:15" ht="12.95" customHeight="1" x14ac:dyDescent="0.25">
      <c r="A42" s="190"/>
      <c r="B42" s="89" t="s">
        <v>65</v>
      </c>
      <c r="C42" s="74" t="s">
        <v>42</v>
      </c>
      <c r="D42" s="74"/>
      <c r="E42" s="80">
        <v>6112</v>
      </c>
      <c r="F42" s="80">
        <v>5169</v>
      </c>
      <c r="G42" s="91" t="s">
        <v>52</v>
      </c>
      <c r="H42" s="77">
        <v>0</v>
      </c>
      <c r="I42" s="104">
        <v>14.2</v>
      </c>
      <c r="J42" s="85">
        <f t="shared" si="7"/>
        <v>14.2</v>
      </c>
      <c r="K42" s="90"/>
      <c r="O42" s="164"/>
    </row>
    <row r="43" spans="1:15" ht="12.95" customHeight="1" x14ac:dyDescent="0.25">
      <c r="A43" s="190"/>
      <c r="B43" s="75" t="s">
        <v>66</v>
      </c>
      <c r="C43" s="46"/>
      <c r="D43" s="73"/>
      <c r="E43" s="111">
        <v>6112</v>
      </c>
      <c r="F43" s="111">
        <v>5175</v>
      </c>
      <c r="G43" s="72" t="s">
        <v>52</v>
      </c>
      <c r="H43" s="45">
        <v>10</v>
      </c>
      <c r="I43" s="47">
        <v>-1.2</v>
      </c>
      <c r="J43" s="79">
        <f t="shared" si="7"/>
        <v>8.8000000000000007</v>
      </c>
      <c r="K43" s="90"/>
      <c r="O43" s="164"/>
    </row>
    <row r="44" spans="1:15" ht="12.95" customHeight="1" x14ac:dyDescent="0.25">
      <c r="A44" s="189" t="s">
        <v>13</v>
      </c>
      <c r="B44" s="112" t="s">
        <v>67</v>
      </c>
      <c r="C44" s="110"/>
      <c r="D44" s="110"/>
      <c r="E44" s="113" t="s">
        <v>53</v>
      </c>
      <c r="F44" s="114" t="s">
        <v>54</v>
      </c>
      <c r="G44" s="72" t="s">
        <v>55</v>
      </c>
      <c r="H44" s="45">
        <v>10</v>
      </c>
      <c r="I44" s="47">
        <v>-10</v>
      </c>
      <c r="J44" s="79">
        <f>H44+I44</f>
        <v>0</v>
      </c>
      <c r="K44" s="90"/>
      <c r="O44" s="164"/>
    </row>
    <row r="45" spans="1:15" ht="12.95" customHeight="1" x14ac:dyDescent="0.25">
      <c r="A45" s="190"/>
      <c r="B45" s="112" t="s">
        <v>68</v>
      </c>
      <c r="C45" s="111"/>
      <c r="D45" s="111"/>
      <c r="E45" s="111">
        <v>3399</v>
      </c>
      <c r="F45" s="111">
        <v>5139</v>
      </c>
      <c r="G45" s="72" t="s">
        <v>55</v>
      </c>
      <c r="H45" s="45">
        <v>10</v>
      </c>
      <c r="I45" s="47">
        <v>-5</v>
      </c>
      <c r="J45" s="79">
        <f>H45+I45</f>
        <v>5</v>
      </c>
      <c r="K45" s="90"/>
    </row>
    <row r="46" spans="1:15" ht="12.95" customHeight="1" x14ac:dyDescent="0.25">
      <c r="A46" s="190"/>
      <c r="B46" s="75" t="s">
        <v>69</v>
      </c>
      <c r="C46" s="110"/>
      <c r="D46" s="110"/>
      <c r="E46" s="113" t="s">
        <v>53</v>
      </c>
      <c r="F46" s="111">
        <v>5169</v>
      </c>
      <c r="G46" s="72" t="s">
        <v>55</v>
      </c>
      <c r="H46" s="45">
        <v>50</v>
      </c>
      <c r="I46" s="47">
        <v>30</v>
      </c>
      <c r="J46" s="79">
        <f t="shared" ref="J46:J49" si="9">H46+I46</f>
        <v>80</v>
      </c>
      <c r="K46" s="90"/>
    </row>
    <row r="47" spans="1:15" ht="12.95" customHeight="1" x14ac:dyDescent="0.25">
      <c r="A47" s="190"/>
      <c r="B47" s="75" t="s">
        <v>70</v>
      </c>
      <c r="C47" s="94"/>
      <c r="D47" s="94"/>
      <c r="E47" s="111">
        <v>3399</v>
      </c>
      <c r="F47" s="111">
        <v>5175</v>
      </c>
      <c r="G47" s="72" t="s">
        <v>55</v>
      </c>
      <c r="H47" s="45">
        <v>90</v>
      </c>
      <c r="I47" s="47">
        <v>-15</v>
      </c>
      <c r="J47" s="79">
        <f t="shared" si="9"/>
        <v>75</v>
      </c>
      <c r="K47" s="84"/>
    </row>
    <row r="48" spans="1:15" ht="12.95" customHeight="1" x14ac:dyDescent="0.25">
      <c r="A48" s="190"/>
      <c r="B48" s="89" t="s">
        <v>71</v>
      </c>
      <c r="C48" s="74" t="s">
        <v>42</v>
      </c>
      <c r="D48" s="74"/>
      <c r="E48" s="80">
        <v>3399</v>
      </c>
      <c r="F48" s="80">
        <v>5194</v>
      </c>
      <c r="G48" s="91" t="s">
        <v>55</v>
      </c>
      <c r="H48" s="77">
        <v>0</v>
      </c>
      <c r="I48" s="104">
        <v>7</v>
      </c>
      <c r="J48" s="85">
        <f t="shared" si="9"/>
        <v>7</v>
      </c>
      <c r="K48" s="84"/>
    </row>
    <row r="49" spans="1:11" ht="12.95" customHeight="1" x14ac:dyDescent="0.25">
      <c r="A49" s="191"/>
      <c r="B49" s="75" t="s">
        <v>72</v>
      </c>
      <c r="C49" s="46"/>
      <c r="D49" s="100"/>
      <c r="E49" s="111">
        <v>3399</v>
      </c>
      <c r="F49" s="111">
        <v>5494</v>
      </c>
      <c r="G49" s="72" t="s">
        <v>55</v>
      </c>
      <c r="H49" s="45">
        <v>15</v>
      </c>
      <c r="I49" s="47">
        <v>-7</v>
      </c>
      <c r="J49" s="79">
        <f t="shared" si="9"/>
        <v>8</v>
      </c>
      <c r="K49" s="48"/>
    </row>
    <row r="50" spans="1:11" ht="12.95" customHeight="1" x14ac:dyDescent="0.25">
      <c r="A50" s="189" t="s">
        <v>14</v>
      </c>
      <c r="B50" s="103" t="s">
        <v>90</v>
      </c>
      <c r="C50" s="100"/>
      <c r="D50" s="100"/>
      <c r="E50" s="72" t="s">
        <v>89</v>
      </c>
      <c r="F50" s="102">
        <v>5169</v>
      </c>
      <c r="G50" s="72" t="s">
        <v>88</v>
      </c>
      <c r="H50" s="45">
        <v>2428</v>
      </c>
      <c r="I50" s="47">
        <v>-62.79</v>
      </c>
      <c r="J50" s="79">
        <f t="shared" ref="J50:J53" si="10">H50+I50</f>
        <v>2365.21</v>
      </c>
      <c r="K50" s="48"/>
    </row>
    <row r="51" spans="1:11" ht="12.95" customHeight="1" x14ac:dyDescent="0.25">
      <c r="A51" s="191"/>
      <c r="B51" s="103" t="s">
        <v>90</v>
      </c>
      <c r="C51" s="100"/>
      <c r="D51" s="100"/>
      <c r="E51" s="72" t="s">
        <v>89</v>
      </c>
      <c r="F51" s="102">
        <v>5171</v>
      </c>
      <c r="G51" s="72" t="s">
        <v>88</v>
      </c>
      <c r="H51" s="45">
        <v>1891</v>
      </c>
      <c r="I51" s="47">
        <v>-451.03</v>
      </c>
      <c r="J51" s="79">
        <f t="shared" si="10"/>
        <v>1439.97</v>
      </c>
      <c r="K51" s="48"/>
    </row>
    <row r="52" spans="1:11" ht="12.95" customHeight="1" x14ac:dyDescent="0.25">
      <c r="A52" s="192" t="s">
        <v>34</v>
      </c>
      <c r="B52" s="73" t="s">
        <v>107</v>
      </c>
      <c r="C52" s="131"/>
      <c r="D52" s="128">
        <v>13010</v>
      </c>
      <c r="E52" s="128">
        <v>4339</v>
      </c>
      <c r="F52" s="128">
        <v>5154</v>
      </c>
      <c r="G52" s="72" t="s">
        <v>106</v>
      </c>
      <c r="H52" s="45">
        <v>12</v>
      </c>
      <c r="I52" s="47">
        <v>-10</v>
      </c>
      <c r="J52" s="45">
        <f t="shared" si="10"/>
        <v>2</v>
      </c>
      <c r="K52" s="48"/>
    </row>
    <row r="53" spans="1:11" ht="12.95" customHeight="1" x14ac:dyDescent="0.25">
      <c r="A53" s="192"/>
      <c r="B53" s="132" t="s">
        <v>108</v>
      </c>
      <c r="C53" s="73"/>
      <c r="D53" s="128">
        <v>13010</v>
      </c>
      <c r="E53" s="128">
        <v>4339</v>
      </c>
      <c r="F53" s="128">
        <v>5169</v>
      </c>
      <c r="G53" s="72" t="s">
        <v>106</v>
      </c>
      <c r="H53" s="45">
        <v>10</v>
      </c>
      <c r="I53" s="47">
        <v>10</v>
      </c>
      <c r="J53" s="45">
        <f t="shared" si="10"/>
        <v>20</v>
      </c>
      <c r="K53" s="48"/>
    </row>
    <row r="54" spans="1:11" ht="12.95" customHeight="1" x14ac:dyDescent="0.25">
      <c r="A54" s="192" t="s">
        <v>43</v>
      </c>
      <c r="B54" s="133" t="s">
        <v>109</v>
      </c>
      <c r="C54" s="127"/>
      <c r="D54" s="127"/>
      <c r="E54" s="134">
        <v>2223</v>
      </c>
      <c r="F54" s="134">
        <v>5194</v>
      </c>
      <c r="G54" s="134">
        <v>5198</v>
      </c>
      <c r="H54" s="135">
        <v>100</v>
      </c>
      <c r="I54" s="136">
        <v>36.5</v>
      </c>
      <c r="J54" s="135">
        <v>136.5</v>
      </c>
      <c r="K54" s="48"/>
    </row>
    <row r="55" spans="1:11" ht="12.95" customHeight="1" x14ac:dyDescent="0.25">
      <c r="A55" s="192"/>
      <c r="B55" s="137" t="s">
        <v>110</v>
      </c>
      <c r="C55" s="127"/>
      <c r="D55" s="127"/>
      <c r="E55" s="138">
        <v>2223</v>
      </c>
      <c r="F55" s="138">
        <v>5175</v>
      </c>
      <c r="G55" s="138">
        <v>5207</v>
      </c>
      <c r="H55" s="139">
        <v>7</v>
      </c>
      <c r="I55" s="140">
        <v>4</v>
      </c>
      <c r="J55" s="139">
        <v>11</v>
      </c>
      <c r="K55" s="48"/>
    </row>
    <row r="56" spans="1:11" ht="12.95" customHeight="1" x14ac:dyDescent="0.25">
      <c r="A56" s="192"/>
      <c r="B56" s="137" t="s">
        <v>111</v>
      </c>
      <c r="C56" s="127"/>
      <c r="D56" s="127"/>
      <c r="E56" s="138">
        <v>2223</v>
      </c>
      <c r="F56" s="138">
        <v>5169</v>
      </c>
      <c r="G56" s="138">
        <v>5207</v>
      </c>
      <c r="H56" s="139">
        <v>20</v>
      </c>
      <c r="I56" s="140">
        <v>-11.5</v>
      </c>
      <c r="J56" s="139">
        <v>8.5</v>
      </c>
      <c r="K56" s="48"/>
    </row>
    <row r="57" spans="1:11" ht="12.95" customHeight="1" x14ac:dyDescent="0.25">
      <c r="A57" s="192"/>
      <c r="B57" s="137" t="s">
        <v>112</v>
      </c>
      <c r="C57" s="127"/>
      <c r="D57" s="127"/>
      <c r="E57" s="138">
        <v>2223</v>
      </c>
      <c r="F57" s="138">
        <v>5194</v>
      </c>
      <c r="G57" s="138">
        <v>5207</v>
      </c>
      <c r="H57" s="139">
        <v>30</v>
      </c>
      <c r="I57" s="140">
        <v>-13.5</v>
      </c>
      <c r="J57" s="139">
        <v>16.5</v>
      </c>
      <c r="K57" s="48"/>
    </row>
    <row r="58" spans="1:11" ht="12.95" customHeight="1" x14ac:dyDescent="0.25">
      <c r="A58" s="192"/>
      <c r="B58" s="137" t="s">
        <v>113</v>
      </c>
      <c r="C58" s="127"/>
      <c r="D58" s="127"/>
      <c r="E58" s="138">
        <v>2223</v>
      </c>
      <c r="F58" s="138">
        <v>5164</v>
      </c>
      <c r="G58" s="138">
        <v>5207</v>
      </c>
      <c r="H58" s="139">
        <v>15</v>
      </c>
      <c r="I58" s="140">
        <v>-15</v>
      </c>
      <c r="J58" s="139">
        <v>0</v>
      </c>
      <c r="K58" s="48"/>
    </row>
    <row r="59" spans="1:11" ht="12.95" customHeight="1" x14ac:dyDescent="0.25">
      <c r="A59" s="192"/>
      <c r="B59" s="137" t="s">
        <v>114</v>
      </c>
      <c r="C59" s="127"/>
      <c r="D59" s="127"/>
      <c r="E59" s="138">
        <v>2223</v>
      </c>
      <c r="F59" s="138">
        <v>5365</v>
      </c>
      <c r="G59" s="138">
        <v>5207</v>
      </c>
      <c r="H59" s="139">
        <v>0.5</v>
      </c>
      <c r="I59" s="140">
        <v>-0.5</v>
      </c>
      <c r="J59" s="139">
        <v>0</v>
      </c>
      <c r="K59" s="48"/>
    </row>
    <row r="60" spans="1:11" ht="12.95" customHeight="1" x14ac:dyDescent="0.25">
      <c r="A60" s="189" t="s">
        <v>91</v>
      </c>
      <c r="B60" s="142" t="s">
        <v>125</v>
      </c>
      <c r="C60" s="141"/>
      <c r="D60" s="141"/>
      <c r="E60" s="129">
        <v>3399</v>
      </c>
      <c r="F60" s="129">
        <v>5222</v>
      </c>
      <c r="G60" s="72" t="s">
        <v>115</v>
      </c>
      <c r="H60" s="45">
        <v>30</v>
      </c>
      <c r="I60" s="47">
        <v>17.73</v>
      </c>
      <c r="J60" s="45">
        <f t="shared" ref="J60:J73" si="11">H60+I60</f>
        <v>47.730000000000004</v>
      </c>
      <c r="K60" s="48"/>
    </row>
    <row r="61" spans="1:11" ht="12.95" customHeight="1" x14ac:dyDescent="0.25">
      <c r="A61" s="190"/>
      <c r="B61" s="142" t="s">
        <v>126</v>
      </c>
      <c r="C61" s="141"/>
      <c r="D61" s="141"/>
      <c r="E61" s="129">
        <v>5512</v>
      </c>
      <c r="F61" s="129">
        <v>5222</v>
      </c>
      <c r="G61" s="72" t="s">
        <v>116</v>
      </c>
      <c r="H61" s="45">
        <v>160.30000000000001</v>
      </c>
      <c r="I61" s="47">
        <v>-17.73</v>
      </c>
      <c r="J61" s="45">
        <f t="shared" si="11"/>
        <v>142.57000000000002</v>
      </c>
      <c r="K61" s="48"/>
    </row>
    <row r="62" spans="1:11" ht="12.95" customHeight="1" x14ac:dyDescent="0.25">
      <c r="A62" s="190"/>
      <c r="B62" s="142" t="s">
        <v>125</v>
      </c>
      <c r="C62" s="141"/>
      <c r="D62" s="141"/>
      <c r="E62" s="129">
        <v>3399</v>
      </c>
      <c r="F62" s="129">
        <v>5222</v>
      </c>
      <c r="G62" s="72" t="s">
        <v>115</v>
      </c>
      <c r="H62" s="45">
        <v>47.73</v>
      </c>
      <c r="I62" s="47">
        <v>-47</v>
      </c>
      <c r="J62" s="45">
        <f t="shared" si="11"/>
        <v>0.72999999999999687</v>
      </c>
      <c r="K62" s="48"/>
    </row>
    <row r="63" spans="1:11" ht="12.95" customHeight="1" x14ac:dyDescent="0.25">
      <c r="A63" s="190"/>
      <c r="B63" s="73" t="s">
        <v>207</v>
      </c>
      <c r="C63" s="141"/>
      <c r="D63" s="141"/>
      <c r="E63" s="188">
        <v>3419</v>
      </c>
      <c r="F63" s="188">
        <v>5222</v>
      </c>
      <c r="G63" s="72" t="s">
        <v>117</v>
      </c>
      <c r="H63" s="45">
        <v>5129.2</v>
      </c>
      <c r="I63" s="47">
        <v>20</v>
      </c>
      <c r="J63" s="45">
        <f t="shared" si="11"/>
        <v>5149.2</v>
      </c>
      <c r="K63" s="48"/>
    </row>
    <row r="64" spans="1:11" ht="12.95" customHeight="1" x14ac:dyDescent="0.25">
      <c r="A64" s="190"/>
      <c r="B64" s="73" t="s">
        <v>129</v>
      </c>
      <c r="C64" s="141"/>
      <c r="D64" s="141"/>
      <c r="E64" s="129">
        <v>6112</v>
      </c>
      <c r="F64" s="129">
        <v>5901</v>
      </c>
      <c r="G64" s="72" t="s">
        <v>118</v>
      </c>
      <c r="H64" s="45">
        <v>30</v>
      </c>
      <c r="I64" s="47">
        <v>27</v>
      </c>
      <c r="J64" s="45">
        <f t="shared" si="11"/>
        <v>57</v>
      </c>
      <c r="K64" s="48"/>
    </row>
    <row r="65" spans="1:14" ht="12.95" customHeight="1" x14ac:dyDescent="0.25">
      <c r="A65" s="190"/>
      <c r="B65" s="73" t="s">
        <v>130</v>
      </c>
      <c r="C65" s="141"/>
      <c r="D65" s="141"/>
      <c r="E65" s="129">
        <v>6112</v>
      </c>
      <c r="F65" s="129">
        <v>5901</v>
      </c>
      <c r="G65" s="72" t="s">
        <v>118</v>
      </c>
      <c r="H65" s="45">
        <v>57</v>
      </c>
      <c r="I65" s="47">
        <v>-25</v>
      </c>
      <c r="J65" s="45">
        <f t="shared" si="11"/>
        <v>32</v>
      </c>
      <c r="K65" s="48"/>
      <c r="N65" s="48"/>
    </row>
    <row r="66" spans="1:14" ht="12.95" customHeight="1" x14ac:dyDescent="0.25">
      <c r="A66" s="190"/>
      <c r="B66" s="142" t="s">
        <v>131</v>
      </c>
      <c r="C66" s="141"/>
      <c r="D66" s="141"/>
      <c r="E66" s="129">
        <v>3421</v>
      </c>
      <c r="F66" s="129">
        <v>5222</v>
      </c>
      <c r="G66" s="72" t="s">
        <v>119</v>
      </c>
      <c r="H66" s="45">
        <v>115.6</v>
      </c>
      <c r="I66" s="47">
        <v>5</v>
      </c>
      <c r="J66" s="45">
        <f t="shared" si="11"/>
        <v>120.6</v>
      </c>
      <c r="K66" s="48"/>
    </row>
    <row r="67" spans="1:14" ht="12.95" customHeight="1" x14ac:dyDescent="0.25">
      <c r="A67" s="190"/>
      <c r="B67" s="145" t="s">
        <v>205</v>
      </c>
      <c r="C67" s="146" t="s">
        <v>42</v>
      </c>
      <c r="D67" s="144"/>
      <c r="E67" s="80">
        <v>3231</v>
      </c>
      <c r="F67" s="80">
        <v>5339</v>
      </c>
      <c r="G67" s="91" t="s">
        <v>120</v>
      </c>
      <c r="H67" s="77">
        <v>0</v>
      </c>
      <c r="I67" s="104">
        <v>10</v>
      </c>
      <c r="J67" s="77">
        <f t="shared" si="11"/>
        <v>10</v>
      </c>
      <c r="K67" s="48"/>
    </row>
    <row r="68" spans="1:14" ht="12.95" customHeight="1" x14ac:dyDescent="0.25">
      <c r="A68" s="190"/>
      <c r="B68" s="73" t="s">
        <v>208</v>
      </c>
      <c r="C68" s="130"/>
      <c r="D68" s="141"/>
      <c r="E68" s="129">
        <v>3419</v>
      </c>
      <c r="F68" s="129">
        <v>5222</v>
      </c>
      <c r="G68" s="72" t="s">
        <v>117</v>
      </c>
      <c r="H68" s="45">
        <v>5149.2</v>
      </c>
      <c r="I68" s="47">
        <v>10</v>
      </c>
      <c r="J68" s="45">
        <f t="shared" si="11"/>
        <v>5159.2</v>
      </c>
      <c r="K68" s="48"/>
    </row>
    <row r="69" spans="1:14" ht="12.95" customHeight="1" x14ac:dyDescent="0.25">
      <c r="A69" s="190"/>
      <c r="B69" s="73" t="s">
        <v>132</v>
      </c>
      <c r="C69" s="130"/>
      <c r="D69" s="141"/>
      <c r="E69" s="129">
        <v>3113</v>
      </c>
      <c r="F69" s="129">
        <v>5901</v>
      </c>
      <c r="G69" s="72" t="s">
        <v>121</v>
      </c>
      <c r="H69" s="45">
        <v>30</v>
      </c>
      <c r="I69" s="47">
        <v>-30</v>
      </c>
      <c r="J69" s="45">
        <f t="shared" si="11"/>
        <v>0</v>
      </c>
      <c r="K69" s="48"/>
    </row>
    <row r="70" spans="1:14" ht="12.95" customHeight="1" x14ac:dyDescent="0.25">
      <c r="A70" s="190"/>
      <c r="B70" s="73" t="s">
        <v>133</v>
      </c>
      <c r="C70" s="130"/>
      <c r="D70" s="141"/>
      <c r="E70" s="129">
        <v>3113</v>
      </c>
      <c r="F70" s="129">
        <v>5901</v>
      </c>
      <c r="G70" s="72" t="s">
        <v>122</v>
      </c>
      <c r="H70" s="45">
        <v>30</v>
      </c>
      <c r="I70" s="47">
        <v>-30</v>
      </c>
      <c r="J70" s="45">
        <f t="shared" si="11"/>
        <v>0</v>
      </c>
      <c r="K70" s="48"/>
    </row>
    <row r="71" spans="1:14" ht="12.95" customHeight="1" x14ac:dyDescent="0.25">
      <c r="A71" s="190"/>
      <c r="B71" s="73" t="s">
        <v>134</v>
      </c>
      <c r="C71" s="130"/>
      <c r="D71" s="141"/>
      <c r="E71" s="129">
        <v>3113</v>
      </c>
      <c r="F71" s="129">
        <v>5901</v>
      </c>
      <c r="G71" s="72" t="s">
        <v>123</v>
      </c>
      <c r="H71" s="45">
        <v>30</v>
      </c>
      <c r="I71" s="47">
        <v>-30</v>
      </c>
      <c r="J71" s="45">
        <f t="shared" si="11"/>
        <v>0</v>
      </c>
      <c r="K71" s="48"/>
    </row>
    <row r="72" spans="1:14" ht="12.95" customHeight="1" x14ac:dyDescent="0.25">
      <c r="A72" s="190"/>
      <c r="B72" s="143" t="s">
        <v>127</v>
      </c>
      <c r="C72" s="146" t="s">
        <v>42</v>
      </c>
      <c r="D72" s="144"/>
      <c r="E72" s="80">
        <v>3113</v>
      </c>
      <c r="F72" s="80">
        <v>5169</v>
      </c>
      <c r="G72" s="91" t="s">
        <v>124</v>
      </c>
      <c r="H72" s="77">
        <v>0</v>
      </c>
      <c r="I72" s="104">
        <v>80</v>
      </c>
      <c r="J72" s="77">
        <f t="shared" si="11"/>
        <v>80</v>
      </c>
      <c r="K72" s="48"/>
    </row>
    <row r="73" spans="1:14" ht="12.95" customHeight="1" x14ac:dyDescent="0.25">
      <c r="A73" s="191"/>
      <c r="B73" s="145" t="s">
        <v>128</v>
      </c>
      <c r="C73" s="146" t="s">
        <v>42</v>
      </c>
      <c r="D73" s="144"/>
      <c r="E73" s="80">
        <v>3113</v>
      </c>
      <c r="F73" s="80">
        <v>5139</v>
      </c>
      <c r="G73" s="91" t="s">
        <v>124</v>
      </c>
      <c r="H73" s="77">
        <v>0</v>
      </c>
      <c r="I73" s="104">
        <v>10</v>
      </c>
      <c r="J73" s="77">
        <f t="shared" si="11"/>
        <v>10</v>
      </c>
      <c r="K73" s="48"/>
    </row>
    <row r="74" spans="1:14" ht="12.95" customHeight="1" x14ac:dyDescent="0.25">
      <c r="A74" s="190" t="s">
        <v>98</v>
      </c>
      <c r="B74" s="131" t="s">
        <v>147</v>
      </c>
      <c r="C74" s="94"/>
      <c r="D74" s="94"/>
      <c r="E74" s="185">
        <v>2212</v>
      </c>
      <c r="F74" s="185">
        <v>5169</v>
      </c>
      <c r="G74" s="171" t="s">
        <v>74</v>
      </c>
      <c r="H74" s="45">
        <v>142</v>
      </c>
      <c r="I74" s="47">
        <v>100</v>
      </c>
      <c r="J74" s="79">
        <f>H74+I74</f>
        <v>242</v>
      </c>
      <c r="K74" s="48"/>
    </row>
    <row r="75" spans="1:14" ht="12.95" customHeight="1" x14ac:dyDescent="0.25">
      <c r="A75" s="190"/>
      <c r="B75" s="131" t="s">
        <v>148</v>
      </c>
      <c r="C75" s="94"/>
      <c r="D75" s="94"/>
      <c r="E75" s="185">
        <v>3613</v>
      </c>
      <c r="F75" s="185">
        <v>5171</v>
      </c>
      <c r="G75" s="171" t="s">
        <v>137</v>
      </c>
      <c r="H75" s="45">
        <v>1349</v>
      </c>
      <c r="I75" s="47">
        <v>1000</v>
      </c>
      <c r="J75" s="79">
        <f t="shared" ref="J75:J76" si="12">H75+I75</f>
        <v>2349</v>
      </c>
      <c r="K75" s="48"/>
    </row>
    <row r="76" spans="1:14" ht="12.95" customHeight="1" x14ac:dyDescent="0.25">
      <c r="A76" s="190"/>
      <c r="B76" s="131" t="s">
        <v>149</v>
      </c>
      <c r="C76" s="94"/>
      <c r="D76" s="94"/>
      <c r="E76" s="185">
        <v>3612</v>
      </c>
      <c r="F76" s="185">
        <v>5171</v>
      </c>
      <c r="G76" s="171" t="s">
        <v>136</v>
      </c>
      <c r="H76" s="45">
        <v>5415</v>
      </c>
      <c r="I76" s="47">
        <v>1000</v>
      </c>
      <c r="J76" s="79">
        <f t="shared" si="12"/>
        <v>6415</v>
      </c>
      <c r="K76" s="48"/>
    </row>
    <row r="77" spans="1:14" ht="12.95" customHeight="1" x14ac:dyDescent="0.25">
      <c r="A77" s="190"/>
      <c r="B77" s="187" t="s">
        <v>202</v>
      </c>
      <c r="C77" s="74" t="s">
        <v>42</v>
      </c>
      <c r="D77" s="74"/>
      <c r="E77" s="80">
        <v>3612</v>
      </c>
      <c r="F77" s="80">
        <v>5153</v>
      </c>
      <c r="G77" s="91" t="s">
        <v>138</v>
      </c>
      <c r="H77" s="77">
        <v>0</v>
      </c>
      <c r="I77" s="104">
        <v>10</v>
      </c>
      <c r="J77" s="85">
        <v>10</v>
      </c>
      <c r="K77" s="48"/>
    </row>
    <row r="78" spans="1:14" ht="12.95" customHeight="1" x14ac:dyDescent="0.25">
      <c r="A78" s="191"/>
      <c r="B78" s="131" t="s">
        <v>190</v>
      </c>
      <c r="C78" s="94"/>
      <c r="D78" s="94"/>
      <c r="E78" s="185">
        <v>3639</v>
      </c>
      <c r="F78" s="185">
        <v>5154</v>
      </c>
      <c r="G78" s="171" t="s">
        <v>139</v>
      </c>
      <c r="H78" s="45">
        <v>35</v>
      </c>
      <c r="I78" s="47">
        <v>10</v>
      </c>
      <c r="J78" s="79">
        <v>45</v>
      </c>
      <c r="K78" s="48"/>
    </row>
    <row r="79" spans="1:14" ht="12.95" customHeight="1" x14ac:dyDescent="0.25">
      <c r="A79" s="189" t="s">
        <v>140</v>
      </c>
      <c r="B79" s="165" t="s">
        <v>150</v>
      </c>
      <c r="C79" s="74" t="s">
        <v>42</v>
      </c>
      <c r="D79" s="80">
        <v>143533092</v>
      </c>
      <c r="E79" s="106">
        <v>3113</v>
      </c>
      <c r="F79" s="154">
        <v>5011</v>
      </c>
      <c r="G79" s="107" t="s">
        <v>141</v>
      </c>
      <c r="H79" s="155">
        <v>0</v>
      </c>
      <c r="I79" s="108">
        <v>750</v>
      </c>
      <c r="J79" s="109">
        <f t="shared" ref="J79:J93" si="13">H79+I79</f>
        <v>750</v>
      </c>
      <c r="K79" s="48"/>
      <c r="M79" s="48"/>
    </row>
    <row r="80" spans="1:14" ht="12.95" customHeight="1" x14ac:dyDescent="0.25">
      <c r="A80" s="190"/>
      <c r="B80" s="165" t="s">
        <v>151</v>
      </c>
      <c r="C80" s="74" t="s">
        <v>42</v>
      </c>
      <c r="D80" s="80">
        <v>143533092</v>
      </c>
      <c r="E80" s="106">
        <v>3113</v>
      </c>
      <c r="F80" s="154">
        <v>5021</v>
      </c>
      <c r="G80" s="107" t="s">
        <v>141</v>
      </c>
      <c r="H80" s="155">
        <v>0</v>
      </c>
      <c r="I80" s="108">
        <v>400</v>
      </c>
      <c r="J80" s="109">
        <f t="shared" si="13"/>
        <v>400</v>
      </c>
      <c r="K80" s="48"/>
    </row>
    <row r="81" spans="1:16" ht="12.95" customHeight="1" x14ac:dyDescent="0.25">
      <c r="A81" s="190"/>
      <c r="B81" s="165" t="s">
        <v>152</v>
      </c>
      <c r="C81" s="74" t="s">
        <v>42</v>
      </c>
      <c r="D81" s="80">
        <v>143533092</v>
      </c>
      <c r="E81" s="106">
        <v>3113</v>
      </c>
      <c r="F81" s="154">
        <v>5031</v>
      </c>
      <c r="G81" s="107" t="s">
        <v>141</v>
      </c>
      <c r="H81" s="155">
        <v>0</v>
      </c>
      <c r="I81" s="108">
        <v>186</v>
      </c>
      <c r="J81" s="109">
        <f t="shared" si="13"/>
        <v>186</v>
      </c>
      <c r="K81" s="48"/>
    </row>
    <row r="82" spans="1:16" ht="12.95" customHeight="1" x14ac:dyDescent="0.25">
      <c r="A82" s="190"/>
      <c r="B82" s="165" t="s">
        <v>153</v>
      </c>
      <c r="C82" s="74" t="s">
        <v>42</v>
      </c>
      <c r="D82" s="80">
        <v>143533092</v>
      </c>
      <c r="E82" s="106">
        <v>3113</v>
      </c>
      <c r="F82" s="154">
        <v>5032</v>
      </c>
      <c r="G82" s="107" t="s">
        <v>141</v>
      </c>
      <c r="H82" s="155">
        <v>0</v>
      </c>
      <c r="I82" s="108">
        <v>67.5</v>
      </c>
      <c r="J82" s="109">
        <f t="shared" si="13"/>
        <v>67.5</v>
      </c>
      <c r="K82" s="48"/>
    </row>
    <row r="83" spans="1:16" ht="12.95" customHeight="1" x14ac:dyDescent="0.25">
      <c r="A83" s="190"/>
      <c r="B83" s="165" t="s">
        <v>154</v>
      </c>
      <c r="C83" s="74" t="s">
        <v>42</v>
      </c>
      <c r="D83" s="80">
        <v>143133092</v>
      </c>
      <c r="E83" s="106">
        <v>3113</v>
      </c>
      <c r="F83" s="154">
        <v>5139</v>
      </c>
      <c r="G83" s="107" t="s">
        <v>141</v>
      </c>
      <c r="H83" s="155">
        <v>0</v>
      </c>
      <c r="I83" s="108">
        <v>10</v>
      </c>
      <c r="J83" s="109">
        <f t="shared" si="13"/>
        <v>10</v>
      </c>
      <c r="K83" s="48"/>
    </row>
    <row r="84" spans="1:16" ht="12.95" customHeight="1" x14ac:dyDescent="0.25">
      <c r="A84" s="190"/>
      <c r="B84" s="115" t="s">
        <v>155</v>
      </c>
      <c r="C84" s="74" t="s">
        <v>42</v>
      </c>
      <c r="D84" s="80">
        <v>143133092</v>
      </c>
      <c r="E84" s="106">
        <v>3113</v>
      </c>
      <c r="F84" s="154">
        <v>5163</v>
      </c>
      <c r="G84" s="107" t="s">
        <v>141</v>
      </c>
      <c r="H84" s="155">
        <v>0</v>
      </c>
      <c r="I84" s="108">
        <v>2</v>
      </c>
      <c r="J84" s="109">
        <f t="shared" si="13"/>
        <v>2</v>
      </c>
      <c r="K84" s="48"/>
    </row>
    <row r="85" spans="1:16" ht="12.95" customHeight="1" x14ac:dyDescent="0.25">
      <c r="A85" s="190"/>
      <c r="B85" s="165" t="s">
        <v>156</v>
      </c>
      <c r="C85" s="74" t="s">
        <v>42</v>
      </c>
      <c r="D85" s="80">
        <v>143133092</v>
      </c>
      <c r="E85" s="106">
        <v>3113</v>
      </c>
      <c r="F85" s="154">
        <v>5164</v>
      </c>
      <c r="G85" s="107" t="s">
        <v>141</v>
      </c>
      <c r="H85" s="155">
        <v>0</v>
      </c>
      <c r="I85" s="108">
        <v>20</v>
      </c>
      <c r="J85" s="109">
        <f t="shared" si="13"/>
        <v>20</v>
      </c>
      <c r="K85" s="48"/>
      <c r="M85" s="48"/>
    </row>
    <row r="86" spans="1:16" ht="12.95" customHeight="1" x14ac:dyDescent="0.25">
      <c r="A86" s="190"/>
      <c r="B86" s="165" t="s">
        <v>157</v>
      </c>
      <c r="C86" s="74" t="s">
        <v>42</v>
      </c>
      <c r="D86" s="80">
        <v>143133092</v>
      </c>
      <c r="E86" s="106">
        <v>3113</v>
      </c>
      <c r="F86" s="154">
        <v>5167</v>
      </c>
      <c r="G86" s="107" t="s">
        <v>141</v>
      </c>
      <c r="H86" s="155">
        <v>0</v>
      </c>
      <c r="I86" s="108">
        <v>200</v>
      </c>
      <c r="J86" s="109">
        <f t="shared" si="13"/>
        <v>200</v>
      </c>
      <c r="K86" s="48"/>
    </row>
    <row r="87" spans="1:16" ht="12.95" customHeight="1" x14ac:dyDescent="0.25">
      <c r="A87" s="190"/>
      <c r="B87" s="165" t="s">
        <v>158</v>
      </c>
      <c r="C87" s="74" t="s">
        <v>42</v>
      </c>
      <c r="D87" s="80">
        <v>143133092</v>
      </c>
      <c r="E87" s="106">
        <v>3113</v>
      </c>
      <c r="F87" s="154">
        <v>5169</v>
      </c>
      <c r="G87" s="107" t="s">
        <v>141</v>
      </c>
      <c r="H87" s="155">
        <v>0</v>
      </c>
      <c r="I87" s="108">
        <v>20</v>
      </c>
      <c r="J87" s="109">
        <f t="shared" si="13"/>
        <v>20</v>
      </c>
      <c r="K87" s="48"/>
    </row>
    <row r="88" spans="1:16" ht="12.95" customHeight="1" x14ac:dyDescent="0.25">
      <c r="A88" s="190"/>
      <c r="B88" s="165" t="s">
        <v>159</v>
      </c>
      <c r="C88" s="74" t="s">
        <v>42</v>
      </c>
      <c r="D88" s="80">
        <v>143133092</v>
      </c>
      <c r="E88" s="106">
        <v>3113</v>
      </c>
      <c r="F88" s="154">
        <v>5173</v>
      </c>
      <c r="G88" s="107" t="s">
        <v>141</v>
      </c>
      <c r="H88" s="155">
        <v>0</v>
      </c>
      <c r="I88" s="108">
        <v>10</v>
      </c>
      <c r="J88" s="109">
        <f t="shared" si="13"/>
        <v>10</v>
      </c>
      <c r="K88" s="48"/>
    </row>
    <row r="89" spans="1:16" ht="12.95" customHeight="1" x14ac:dyDescent="0.25">
      <c r="A89" s="190"/>
      <c r="B89" s="165" t="s">
        <v>186</v>
      </c>
      <c r="C89" s="74" t="s">
        <v>42</v>
      </c>
      <c r="D89" s="80">
        <v>143133092</v>
      </c>
      <c r="E89" s="106">
        <v>3113</v>
      </c>
      <c r="F89" s="154">
        <v>5175</v>
      </c>
      <c r="G89" s="107" t="s">
        <v>141</v>
      </c>
      <c r="H89" s="155">
        <v>0</v>
      </c>
      <c r="I89" s="108">
        <v>30</v>
      </c>
      <c r="J89" s="109">
        <f t="shared" si="13"/>
        <v>30</v>
      </c>
      <c r="K89" s="48"/>
    </row>
    <row r="90" spans="1:16" ht="12.95" customHeight="1" x14ac:dyDescent="0.25">
      <c r="A90" s="190"/>
      <c r="B90" s="166" t="s">
        <v>187</v>
      </c>
      <c r="C90" s="74" t="s">
        <v>42</v>
      </c>
      <c r="D90" s="123">
        <v>143133092</v>
      </c>
      <c r="E90" s="156">
        <v>3113</v>
      </c>
      <c r="F90" s="157">
        <v>5194</v>
      </c>
      <c r="G90" s="158" t="s">
        <v>141</v>
      </c>
      <c r="H90" s="159">
        <v>0</v>
      </c>
      <c r="I90" s="160">
        <v>30</v>
      </c>
      <c r="J90" s="161">
        <f t="shared" si="13"/>
        <v>30</v>
      </c>
      <c r="K90" s="48"/>
    </row>
    <row r="91" spans="1:16" s="162" customFormat="1" ht="12.95" customHeight="1" x14ac:dyDescent="0.25">
      <c r="A91" s="184" t="s">
        <v>142</v>
      </c>
      <c r="B91" s="99" t="s">
        <v>163</v>
      </c>
      <c r="C91" s="153"/>
      <c r="D91" s="153"/>
      <c r="E91" s="72" t="s">
        <v>161</v>
      </c>
      <c r="F91" s="153">
        <v>5362</v>
      </c>
      <c r="G91" s="72" t="s">
        <v>160</v>
      </c>
      <c r="H91" s="45">
        <v>1000</v>
      </c>
      <c r="I91" s="47">
        <v>729.5</v>
      </c>
      <c r="J91" s="79">
        <f t="shared" si="13"/>
        <v>1729.5</v>
      </c>
      <c r="L91" s="163"/>
      <c r="M91" s="163"/>
      <c r="N91" s="163"/>
      <c r="O91" s="163"/>
      <c r="P91" s="163"/>
    </row>
    <row r="92" spans="1:16" s="162" customFormat="1" ht="12.95" customHeight="1" x14ac:dyDescent="0.25">
      <c r="A92" s="189" t="s">
        <v>162</v>
      </c>
      <c r="B92" s="99" t="s">
        <v>165</v>
      </c>
      <c r="C92" s="167"/>
      <c r="D92" s="167"/>
      <c r="E92" s="72" t="s">
        <v>166</v>
      </c>
      <c r="F92" s="167">
        <v>5903</v>
      </c>
      <c r="G92" s="72"/>
      <c r="H92" s="45">
        <v>900</v>
      </c>
      <c r="I92" s="47">
        <v>-600</v>
      </c>
      <c r="J92" s="79">
        <f t="shared" si="13"/>
        <v>300</v>
      </c>
      <c r="L92" s="163"/>
      <c r="M92" s="163"/>
      <c r="N92" s="163"/>
      <c r="O92" s="163"/>
      <c r="P92" s="163"/>
    </row>
    <row r="93" spans="1:16" s="162" customFormat="1" ht="12.95" customHeight="1" x14ac:dyDescent="0.25">
      <c r="A93" s="191"/>
      <c r="B93" s="165" t="s">
        <v>204</v>
      </c>
      <c r="C93" s="74" t="s">
        <v>42</v>
      </c>
      <c r="D93" s="80"/>
      <c r="E93" s="91" t="s">
        <v>203</v>
      </c>
      <c r="F93" s="80">
        <v>5321</v>
      </c>
      <c r="G93" s="91"/>
      <c r="H93" s="77">
        <v>0</v>
      </c>
      <c r="I93" s="104">
        <v>600</v>
      </c>
      <c r="J93" s="85">
        <f t="shared" si="13"/>
        <v>600</v>
      </c>
      <c r="L93" s="163"/>
      <c r="M93" s="163"/>
      <c r="N93" s="163"/>
      <c r="O93" s="163"/>
      <c r="P93" s="163"/>
    </row>
    <row r="94" spans="1:16" s="162" customFormat="1" ht="12.95" customHeight="1" x14ac:dyDescent="0.25">
      <c r="A94" s="189" t="s">
        <v>164</v>
      </c>
      <c r="B94" s="179" t="s">
        <v>180</v>
      </c>
      <c r="C94" s="116"/>
      <c r="D94" s="116"/>
      <c r="E94" s="168">
        <v>3639</v>
      </c>
      <c r="F94" s="168">
        <v>5166</v>
      </c>
      <c r="G94" s="171" t="s">
        <v>173</v>
      </c>
      <c r="H94" s="169">
        <v>1391</v>
      </c>
      <c r="I94" s="47">
        <v>135</v>
      </c>
      <c r="J94" s="170">
        <f t="shared" ref="J94:J99" si="14">H94+I94</f>
        <v>1526</v>
      </c>
      <c r="L94" s="163"/>
      <c r="M94" s="163"/>
      <c r="N94" s="163"/>
      <c r="O94" s="163"/>
      <c r="P94" s="163"/>
    </row>
    <row r="95" spans="1:16" s="162" customFormat="1" ht="12.95" customHeight="1" x14ac:dyDescent="0.25">
      <c r="A95" s="190"/>
      <c r="B95" s="179" t="s">
        <v>181</v>
      </c>
      <c r="C95" s="116"/>
      <c r="D95" s="116"/>
      <c r="E95" s="168">
        <v>2219</v>
      </c>
      <c r="F95" s="168">
        <v>5171</v>
      </c>
      <c r="G95" s="168">
        <v>2290</v>
      </c>
      <c r="H95" s="169">
        <v>137</v>
      </c>
      <c r="I95" s="47">
        <v>-46</v>
      </c>
      <c r="J95" s="170">
        <f t="shared" si="14"/>
        <v>91</v>
      </c>
      <c r="L95" s="163"/>
      <c r="M95" s="163"/>
      <c r="N95" s="163"/>
      <c r="O95" s="163"/>
      <c r="P95" s="163"/>
    </row>
    <row r="96" spans="1:16" s="162" customFormat="1" ht="12.95" customHeight="1" x14ac:dyDescent="0.25">
      <c r="A96" s="190"/>
      <c r="B96" s="179" t="s">
        <v>182</v>
      </c>
      <c r="C96" s="116"/>
      <c r="D96" s="116"/>
      <c r="E96" s="168">
        <v>3421</v>
      </c>
      <c r="F96" s="168">
        <v>5171</v>
      </c>
      <c r="G96" s="168">
        <v>2460</v>
      </c>
      <c r="H96" s="169">
        <v>800</v>
      </c>
      <c r="I96" s="47">
        <v>-9</v>
      </c>
      <c r="J96" s="170">
        <f t="shared" si="14"/>
        <v>791</v>
      </c>
      <c r="L96" s="163"/>
      <c r="M96" s="163"/>
      <c r="N96" s="163"/>
      <c r="O96" s="163"/>
      <c r="P96" s="163"/>
    </row>
    <row r="97" spans="1:16" s="162" customFormat="1" ht="12.95" customHeight="1" x14ac:dyDescent="0.25">
      <c r="A97" s="190"/>
      <c r="B97" s="179" t="s">
        <v>183</v>
      </c>
      <c r="C97" s="116"/>
      <c r="D97" s="116"/>
      <c r="E97" s="168">
        <v>2219</v>
      </c>
      <c r="F97" s="168">
        <v>5171</v>
      </c>
      <c r="G97" s="168">
        <v>2291</v>
      </c>
      <c r="H97" s="169">
        <v>3335</v>
      </c>
      <c r="I97" s="47">
        <v>55</v>
      </c>
      <c r="J97" s="170">
        <f t="shared" si="14"/>
        <v>3390</v>
      </c>
      <c r="L97" s="163"/>
      <c r="M97" s="163"/>
      <c r="N97" s="163"/>
      <c r="O97" s="163"/>
      <c r="P97" s="163"/>
    </row>
    <row r="98" spans="1:16" s="162" customFormat="1" ht="12.75" customHeight="1" x14ac:dyDescent="0.25">
      <c r="A98" s="190"/>
      <c r="B98" s="172" t="s">
        <v>184</v>
      </c>
      <c r="C98" s="105" t="s">
        <v>42</v>
      </c>
      <c r="D98" s="172"/>
      <c r="E98" s="80">
        <v>3113</v>
      </c>
      <c r="F98" s="80">
        <v>5137</v>
      </c>
      <c r="G98" s="80">
        <v>2168</v>
      </c>
      <c r="H98" s="173">
        <v>0</v>
      </c>
      <c r="I98" s="104">
        <v>1983</v>
      </c>
      <c r="J98" s="109">
        <f t="shared" si="14"/>
        <v>1983</v>
      </c>
      <c r="L98" s="163"/>
      <c r="M98" s="163"/>
      <c r="N98" s="163"/>
      <c r="O98" s="163"/>
      <c r="P98" s="163"/>
    </row>
    <row r="99" spans="1:16" s="162" customFormat="1" ht="12.75" customHeight="1" x14ac:dyDescent="0.25">
      <c r="A99" s="191"/>
      <c r="B99" s="172" t="s">
        <v>184</v>
      </c>
      <c r="C99" s="105" t="s">
        <v>42</v>
      </c>
      <c r="D99" s="106"/>
      <c r="E99" s="91" t="s">
        <v>174</v>
      </c>
      <c r="F99" s="80">
        <v>5169</v>
      </c>
      <c r="G99" s="91" t="s">
        <v>175</v>
      </c>
      <c r="H99" s="173">
        <v>0</v>
      </c>
      <c r="I99" s="104">
        <v>18.2</v>
      </c>
      <c r="J99" s="109">
        <f t="shared" si="14"/>
        <v>18.2</v>
      </c>
      <c r="L99" s="163"/>
      <c r="M99" s="163"/>
      <c r="N99" s="163"/>
      <c r="O99" s="163"/>
      <c r="P99" s="163"/>
    </row>
    <row r="100" spans="1:16" ht="12.75" customHeight="1" x14ac:dyDescent="0.25">
      <c r="A100" s="14"/>
      <c r="B100" s="18"/>
      <c r="C100" s="19"/>
      <c r="D100" s="19"/>
      <c r="E100" s="197" t="s">
        <v>20</v>
      </c>
      <c r="F100" s="193"/>
      <c r="G100" s="198"/>
      <c r="H100" s="24">
        <f>SUM(H32:H99)</f>
        <v>30088.71</v>
      </c>
      <c r="I100" s="24">
        <f t="shared" ref="I100:J100" si="15">SUM(I32:I99)</f>
        <v>6197.38</v>
      </c>
      <c r="J100" s="24">
        <f t="shared" si="15"/>
        <v>36286.089999999997</v>
      </c>
    </row>
    <row r="101" spans="1:16" ht="12.75" customHeight="1" x14ac:dyDescent="0.25">
      <c r="A101" s="42" t="s">
        <v>21</v>
      </c>
      <c r="B101" s="18"/>
      <c r="C101" s="19"/>
      <c r="D101" s="19"/>
      <c r="E101" s="20"/>
      <c r="F101" s="18"/>
      <c r="G101" s="18"/>
      <c r="H101" s="21"/>
      <c r="I101" s="21"/>
      <c r="J101" s="25"/>
    </row>
    <row r="102" spans="1:16" ht="12.75" customHeight="1" x14ac:dyDescent="0.25">
      <c r="A102" s="216" t="s">
        <v>12</v>
      </c>
      <c r="B102" s="147" t="s">
        <v>188</v>
      </c>
      <c r="C102" s="181"/>
      <c r="D102" s="181"/>
      <c r="E102" s="183">
        <v>2212</v>
      </c>
      <c r="F102" s="183">
        <v>6130</v>
      </c>
      <c r="G102" s="171" t="s">
        <v>135</v>
      </c>
      <c r="H102" s="148">
        <v>1500</v>
      </c>
      <c r="I102" s="95">
        <v>-110</v>
      </c>
      <c r="J102" s="149">
        <f t="shared" ref="J102" si="16">H102+I102</f>
        <v>1390</v>
      </c>
      <c r="K102" s="48"/>
    </row>
    <row r="103" spans="1:16" ht="12.75" customHeight="1" x14ac:dyDescent="0.25">
      <c r="A103" s="216"/>
      <c r="B103" s="217" t="s">
        <v>189</v>
      </c>
      <c r="C103" s="116"/>
      <c r="D103" s="116"/>
      <c r="E103" s="183">
        <v>3631</v>
      </c>
      <c r="F103" s="183">
        <v>6121</v>
      </c>
      <c r="G103" s="117"/>
      <c r="H103" s="148">
        <v>0</v>
      </c>
      <c r="I103" s="95">
        <v>10</v>
      </c>
      <c r="J103" s="149">
        <f>H103+I103</f>
        <v>10</v>
      </c>
      <c r="K103" s="48"/>
    </row>
    <row r="104" spans="1:16" ht="12.75" customHeight="1" x14ac:dyDescent="0.25">
      <c r="A104" s="216"/>
      <c r="B104" s="73" t="s">
        <v>185</v>
      </c>
      <c r="C104" s="186"/>
      <c r="D104" s="186"/>
      <c r="E104" s="184">
        <v>3612</v>
      </c>
      <c r="F104" s="184">
        <v>6121</v>
      </c>
      <c r="G104" s="72" t="s">
        <v>136</v>
      </c>
      <c r="H104" s="148">
        <v>4040</v>
      </c>
      <c r="I104" s="95">
        <v>-2020</v>
      </c>
      <c r="J104" s="149">
        <f t="shared" ref="J104" si="17">H104+I104</f>
        <v>2020</v>
      </c>
      <c r="K104" s="48"/>
    </row>
    <row r="105" spans="1:16" ht="12.75" customHeight="1" x14ac:dyDescent="0.25">
      <c r="A105" s="118" t="s">
        <v>13</v>
      </c>
      <c r="B105" s="120" t="s">
        <v>87</v>
      </c>
      <c r="C105" s="124" t="s">
        <v>42</v>
      </c>
      <c r="D105" s="121"/>
      <c r="E105" s="122" t="s">
        <v>89</v>
      </c>
      <c r="F105" s="123">
        <v>6121</v>
      </c>
      <c r="G105" s="122" t="s">
        <v>88</v>
      </c>
      <c r="H105" s="150">
        <v>0</v>
      </c>
      <c r="I105" s="151">
        <v>513.82000000000005</v>
      </c>
      <c r="J105" s="152">
        <f>H105+I105</f>
        <v>513.82000000000005</v>
      </c>
      <c r="K105" s="48"/>
      <c r="L105" s="78"/>
    </row>
    <row r="106" spans="1:16" ht="12.75" customHeight="1" x14ac:dyDescent="0.25">
      <c r="A106" s="213" t="s">
        <v>14</v>
      </c>
      <c r="B106" s="217" t="s">
        <v>191</v>
      </c>
      <c r="C106" s="117"/>
      <c r="D106" s="117"/>
      <c r="E106" s="168">
        <v>3611</v>
      </c>
      <c r="F106" s="168">
        <v>6121</v>
      </c>
      <c r="G106" s="168">
        <v>2151</v>
      </c>
      <c r="H106" s="169">
        <v>18650</v>
      </c>
      <c r="I106" s="65">
        <v>-137</v>
      </c>
      <c r="J106" s="170">
        <f t="shared" ref="J106:J108" si="18">H106+I106</f>
        <v>18513</v>
      </c>
      <c r="K106" s="48"/>
    </row>
    <row r="107" spans="1:16" ht="12.75" customHeight="1" x14ac:dyDescent="0.25">
      <c r="A107" s="214"/>
      <c r="B107" s="218" t="s">
        <v>192</v>
      </c>
      <c r="C107" s="117"/>
      <c r="D107" s="117"/>
      <c r="E107" s="171" t="s">
        <v>167</v>
      </c>
      <c r="F107" s="168">
        <v>6121</v>
      </c>
      <c r="G107" s="171" t="s">
        <v>168</v>
      </c>
      <c r="H107" s="169">
        <v>96.48</v>
      </c>
      <c r="I107" s="65">
        <v>75</v>
      </c>
      <c r="J107" s="170">
        <f>H107+I107</f>
        <v>171.48000000000002</v>
      </c>
      <c r="K107" s="48"/>
    </row>
    <row r="108" spans="1:16" ht="12.75" customHeight="1" x14ac:dyDescent="0.25">
      <c r="A108" s="214"/>
      <c r="B108" s="217" t="s">
        <v>193</v>
      </c>
      <c r="C108" s="116"/>
      <c r="D108" s="116"/>
      <c r="E108" s="168">
        <v>3611</v>
      </c>
      <c r="F108" s="168">
        <v>6121</v>
      </c>
      <c r="G108" s="168">
        <v>2314</v>
      </c>
      <c r="H108" s="169">
        <v>1107</v>
      </c>
      <c r="I108" s="65">
        <v>62</v>
      </c>
      <c r="J108" s="170">
        <f t="shared" si="18"/>
        <v>1169</v>
      </c>
      <c r="K108" s="48"/>
    </row>
    <row r="109" spans="1:16" ht="12.75" customHeight="1" x14ac:dyDescent="0.25">
      <c r="A109" s="214"/>
      <c r="B109" s="217" t="s">
        <v>194</v>
      </c>
      <c r="C109" s="181"/>
      <c r="D109" s="116"/>
      <c r="E109" s="168">
        <v>3429</v>
      </c>
      <c r="F109" s="168">
        <v>6121</v>
      </c>
      <c r="G109" s="168">
        <v>9334</v>
      </c>
      <c r="H109" s="169">
        <v>6764</v>
      </c>
      <c r="I109" s="65">
        <v>-733</v>
      </c>
      <c r="J109" s="170">
        <f t="shared" ref="J109:J116" si="19">H109+I109</f>
        <v>6031</v>
      </c>
      <c r="K109" s="48"/>
    </row>
    <row r="110" spans="1:16" ht="12.75" customHeight="1" x14ac:dyDescent="0.25">
      <c r="A110" s="214"/>
      <c r="B110" s="176" t="s">
        <v>172</v>
      </c>
      <c r="C110" s="182" t="s">
        <v>42</v>
      </c>
      <c r="D110" s="177"/>
      <c r="E110" s="123">
        <v>3412</v>
      </c>
      <c r="F110" s="123">
        <v>6122</v>
      </c>
      <c r="G110" s="123">
        <v>2472</v>
      </c>
      <c r="H110" s="178">
        <v>0</v>
      </c>
      <c r="I110" s="180">
        <v>733</v>
      </c>
      <c r="J110" s="161">
        <f t="shared" si="19"/>
        <v>733</v>
      </c>
      <c r="K110" s="48"/>
    </row>
    <row r="111" spans="1:16" ht="12.95" customHeight="1" x14ac:dyDescent="0.25">
      <c r="A111" s="214"/>
      <c r="B111" s="179" t="s">
        <v>195</v>
      </c>
      <c r="C111" s="181"/>
      <c r="D111" s="116"/>
      <c r="E111" s="168">
        <v>3639</v>
      </c>
      <c r="F111" s="168">
        <v>6121</v>
      </c>
      <c r="G111" s="168">
        <v>2310</v>
      </c>
      <c r="H111" s="169">
        <v>300</v>
      </c>
      <c r="I111" s="65">
        <v>-135</v>
      </c>
      <c r="J111" s="170">
        <f t="shared" si="19"/>
        <v>165</v>
      </c>
      <c r="K111" s="48"/>
    </row>
    <row r="112" spans="1:16" ht="12.95" customHeight="1" x14ac:dyDescent="0.25">
      <c r="A112" s="214"/>
      <c r="B112" s="179" t="s">
        <v>196</v>
      </c>
      <c r="C112" s="181"/>
      <c r="D112" s="116"/>
      <c r="E112" s="168">
        <v>3113</v>
      </c>
      <c r="F112" s="168">
        <v>6121</v>
      </c>
      <c r="G112" s="168">
        <v>6255</v>
      </c>
      <c r="H112" s="169">
        <v>5500</v>
      </c>
      <c r="I112" s="65">
        <v>-1579.2</v>
      </c>
      <c r="J112" s="170">
        <f t="shared" si="19"/>
        <v>3920.8</v>
      </c>
      <c r="K112" s="48"/>
    </row>
    <row r="113" spans="1:11" ht="12.95" customHeight="1" x14ac:dyDescent="0.25">
      <c r="A113" s="214"/>
      <c r="B113" s="217" t="s">
        <v>184</v>
      </c>
      <c r="C113" s="181"/>
      <c r="D113" s="116"/>
      <c r="E113" s="168">
        <v>3113</v>
      </c>
      <c r="F113" s="168">
        <v>6121</v>
      </c>
      <c r="G113" s="168">
        <v>2168</v>
      </c>
      <c r="H113" s="169">
        <v>6137.7</v>
      </c>
      <c r="I113" s="65">
        <v>-1773</v>
      </c>
      <c r="J113" s="170">
        <f t="shared" si="19"/>
        <v>4364.7</v>
      </c>
      <c r="K113" s="48"/>
    </row>
    <row r="114" spans="1:11" ht="12.95" customHeight="1" x14ac:dyDescent="0.25">
      <c r="A114" s="214"/>
      <c r="B114" s="89" t="s">
        <v>184</v>
      </c>
      <c r="C114" s="105" t="s">
        <v>42</v>
      </c>
      <c r="D114" s="172"/>
      <c r="E114" s="80">
        <v>3113</v>
      </c>
      <c r="F114" s="80">
        <v>6122</v>
      </c>
      <c r="G114" s="80">
        <v>2168</v>
      </c>
      <c r="H114" s="173">
        <v>0</v>
      </c>
      <c r="I114" s="180">
        <v>1351</v>
      </c>
      <c r="J114" s="109">
        <f t="shared" si="19"/>
        <v>1351</v>
      </c>
      <c r="K114" s="48"/>
    </row>
    <row r="115" spans="1:11" ht="12.95" customHeight="1" x14ac:dyDescent="0.25">
      <c r="A115" s="214"/>
      <c r="B115" s="218" t="s">
        <v>197</v>
      </c>
      <c r="C115" s="181"/>
      <c r="D115" s="117"/>
      <c r="E115" s="171" t="s">
        <v>176</v>
      </c>
      <c r="F115" s="168">
        <v>6121</v>
      </c>
      <c r="G115" s="171" t="s">
        <v>177</v>
      </c>
      <c r="H115" s="169">
        <v>800</v>
      </c>
      <c r="I115" s="65">
        <v>-220</v>
      </c>
      <c r="J115" s="170">
        <f t="shared" si="19"/>
        <v>580</v>
      </c>
      <c r="K115" s="48"/>
    </row>
    <row r="116" spans="1:11" ht="12.95" customHeight="1" x14ac:dyDescent="0.25">
      <c r="A116" s="215"/>
      <c r="B116" s="165" t="s">
        <v>198</v>
      </c>
      <c r="C116" s="105" t="s">
        <v>42</v>
      </c>
      <c r="D116" s="106"/>
      <c r="E116" s="91" t="s">
        <v>178</v>
      </c>
      <c r="F116" s="80">
        <v>6121</v>
      </c>
      <c r="G116" s="91" t="s">
        <v>179</v>
      </c>
      <c r="H116" s="173">
        <v>0</v>
      </c>
      <c r="I116" s="180">
        <v>220</v>
      </c>
      <c r="J116" s="109">
        <f t="shared" si="19"/>
        <v>220</v>
      </c>
      <c r="K116" s="48"/>
    </row>
    <row r="117" spans="1:11" ht="12.95" customHeight="1" x14ac:dyDescent="0.25">
      <c r="A117" s="50"/>
      <c r="B117" s="51"/>
      <c r="C117" s="52"/>
      <c r="D117" s="52"/>
      <c r="E117" s="196" t="s">
        <v>22</v>
      </c>
      <c r="F117" s="196"/>
      <c r="G117" s="196"/>
      <c r="H117" s="40">
        <f>SUM(H102:H116)</f>
        <v>44895.179999999993</v>
      </c>
      <c r="I117" s="40">
        <f>SUM(I102:I116)</f>
        <v>-3742.38</v>
      </c>
      <c r="J117" s="40">
        <f>SUM(J102:J116)</f>
        <v>41152.799999999996</v>
      </c>
    </row>
    <row r="118" spans="1:11" ht="12.95" customHeight="1" x14ac:dyDescent="0.25">
      <c r="A118" s="53" t="s">
        <v>32</v>
      </c>
      <c r="B118" s="54"/>
      <c r="C118" s="55"/>
      <c r="D118" s="55"/>
      <c r="E118" s="56"/>
      <c r="F118" s="56"/>
      <c r="G118" s="56"/>
      <c r="H118" s="37"/>
      <c r="I118" s="38"/>
      <c r="J118" s="13"/>
    </row>
    <row r="119" spans="1:11" ht="12.95" customHeight="1" x14ac:dyDescent="0.25">
      <c r="A119" s="101" t="s">
        <v>12</v>
      </c>
      <c r="B119" s="75"/>
      <c r="C119" s="46"/>
      <c r="D119" s="49"/>
      <c r="E119" s="76"/>
      <c r="F119" s="72"/>
      <c r="G119" s="72"/>
      <c r="H119" s="45">
        <v>0</v>
      </c>
      <c r="I119" s="47">
        <v>0</v>
      </c>
      <c r="J119" s="45">
        <f>H119+I119</f>
        <v>0</v>
      </c>
    </row>
    <row r="120" spans="1:11" ht="12.95" customHeight="1" x14ac:dyDescent="0.25">
      <c r="A120" s="16"/>
      <c r="B120" s="15"/>
      <c r="C120" s="16"/>
      <c r="D120" s="16"/>
      <c r="E120" s="207" t="s">
        <v>33</v>
      </c>
      <c r="F120" s="208"/>
      <c r="G120" s="209"/>
      <c r="H120" s="57">
        <f>SUM(H119:H119)</f>
        <v>0</v>
      </c>
      <c r="I120" s="40">
        <f>SUM(I119:I119)</f>
        <v>0</v>
      </c>
      <c r="J120" s="57">
        <f>SUM(J119:J119)</f>
        <v>0</v>
      </c>
    </row>
    <row r="121" spans="1:11" ht="12.95" customHeight="1" x14ac:dyDescent="0.25">
      <c r="A121" s="16"/>
      <c r="B121" s="15"/>
      <c r="C121" s="16"/>
      <c r="D121" s="16"/>
      <c r="E121" s="26"/>
      <c r="F121" s="26"/>
      <c r="G121" s="27"/>
      <c r="H121" s="37"/>
      <c r="I121" s="38"/>
      <c r="J121" s="39"/>
    </row>
    <row r="122" spans="1:11" ht="12.95" customHeight="1" x14ac:dyDescent="0.25">
      <c r="A122" s="3"/>
      <c r="B122" s="82" t="s">
        <v>31</v>
      </c>
      <c r="C122" s="19"/>
      <c r="D122" s="19"/>
      <c r="E122" s="210" t="s">
        <v>15</v>
      </c>
      <c r="F122" s="211"/>
      <c r="G122" s="211"/>
      <c r="H122" s="212"/>
      <c r="I122" s="23">
        <f>I27</f>
        <v>-26731.51</v>
      </c>
      <c r="J122" s="43"/>
    </row>
    <row r="123" spans="1:11" ht="12.95" customHeight="1" x14ac:dyDescent="0.25">
      <c r="A123" s="3"/>
      <c r="B123" s="83"/>
      <c r="C123" s="19"/>
      <c r="D123" s="19"/>
      <c r="E123" s="210" t="s">
        <v>23</v>
      </c>
      <c r="F123" s="211"/>
      <c r="G123" s="211"/>
      <c r="H123" s="212"/>
      <c r="I123" s="23">
        <f>I100+I28</f>
        <v>6443.87</v>
      </c>
      <c r="J123" s="14"/>
    </row>
    <row r="124" spans="1:11" ht="12.95" customHeight="1" x14ac:dyDescent="0.25">
      <c r="A124" s="3"/>
      <c r="B124" s="83"/>
      <c r="C124" s="19"/>
      <c r="D124" s="19"/>
      <c r="E124" s="210" t="s">
        <v>24</v>
      </c>
      <c r="F124" s="211"/>
      <c r="G124" s="211"/>
      <c r="H124" s="212"/>
      <c r="I124" s="23">
        <f>I117+I29</f>
        <v>-33175.379999999997</v>
      </c>
      <c r="J124" s="44"/>
    </row>
    <row r="125" spans="1:11" ht="12.95" customHeight="1" x14ac:dyDescent="0.25">
      <c r="A125" s="3"/>
      <c r="B125" s="83"/>
      <c r="C125" s="19"/>
      <c r="D125" s="19"/>
      <c r="E125" s="210" t="s">
        <v>25</v>
      </c>
      <c r="F125" s="211"/>
      <c r="G125" s="211"/>
      <c r="H125" s="212"/>
      <c r="I125" s="23">
        <f>I123+I124</f>
        <v>-26731.51</v>
      </c>
      <c r="J125" s="44"/>
    </row>
    <row r="126" spans="1:11" ht="12.95" customHeight="1" x14ac:dyDescent="0.25">
      <c r="A126" s="3"/>
      <c r="B126" s="83"/>
      <c r="C126" s="19"/>
      <c r="D126" s="19"/>
      <c r="E126" s="204" t="s">
        <v>26</v>
      </c>
      <c r="F126" s="205"/>
      <c r="G126" s="205"/>
      <c r="H126" s="206"/>
      <c r="I126" s="23">
        <f>I122-I125</f>
        <v>0</v>
      </c>
      <c r="J126" s="44"/>
    </row>
    <row r="127" spans="1:11" ht="12.95" customHeight="1" x14ac:dyDescent="0.25">
      <c r="A127" s="3"/>
      <c r="B127" s="83"/>
      <c r="C127" s="19"/>
      <c r="D127" s="19"/>
      <c r="E127" s="204" t="s">
        <v>27</v>
      </c>
      <c r="F127" s="205"/>
      <c r="G127" s="205"/>
      <c r="H127" s="206"/>
      <c r="I127" s="23">
        <f>I120</f>
        <v>0</v>
      </c>
      <c r="J127" s="44"/>
    </row>
    <row r="128" spans="1:11" ht="12.95" customHeight="1" x14ac:dyDescent="0.25">
      <c r="A128" s="3"/>
      <c r="B128" s="62"/>
      <c r="C128" s="34"/>
      <c r="D128" s="34"/>
      <c r="E128" s="35"/>
      <c r="F128" s="3"/>
      <c r="G128" s="18"/>
      <c r="H128" s="61">
        <v>45539</v>
      </c>
      <c r="I128" s="62"/>
      <c r="J128" s="63">
        <v>45560</v>
      </c>
    </row>
    <row r="129" spans="1:10" ht="12.95" customHeight="1" x14ac:dyDescent="0.25">
      <c r="A129" s="3"/>
      <c r="B129" s="82" t="s">
        <v>35</v>
      </c>
      <c r="C129" s="19"/>
      <c r="D129" s="19"/>
      <c r="E129" s="36" t="s">
        <v>28</v>
      </c>
      <c r="F129" s="28"/>
      <c r="G129" s="29"/>
      <c r="H129" s="64">
        <v>650868.79</v>
      </c>
      <c r="I129" s="65">
        <f>I122</f>
        <v>-26731.51</v>
      </c>
      <c r="J129" s="65">
        <f>H129+I129</f>
        <v>624137.28</v>
      </c>
    </row>
    <row r="130" spans="1:10" ht="12.95" customHeight="1" x14ac:dyDescent="0.25">
      <c r="A130" s="3"/>
      <c r="B130" s="83"/>
      <c r="C130" s="19"/>
      <c r="D130" s="19"/>
      <c r="E130" s="30" t="s">
        <v>23</v>
      </c>
      <c r="F130" s="31"/>
      <c r="G130" s="22"/>
      <c r="H130" s="66">
        <v>530546.03</v>
      </c>
      <c r="I130" s="65">
        <f>I100+I28</f>
        <v>6443.87</v>
      </c>
      <c r="J130" s="67">
        <f>H130+I130</f>
        <v>536989.9</v>
      </c>
    </row>
    <row r="131" spans="1:10" ht="12.95" customHeight="1" x14ac:dyDescent="0.25">
      <c r="A131" s="3"/>
      <c r="B131" s="83"/>
      <c r="C131" s="19"/>
      <c r="D131" s="19"/>
      <c r="E131" s="14" t="s">
        <v>24</v>
      </c>
      <c r="F131" s="18"/>
      <c r="G131" s="32"/>
      <c r="H131" s="66">
        <v>282492.34999999998</v>
      </c>
      <c r="I131" s="65">
        <f>I117+I29</f>
        <v>-33175.379999999997</v>
      </c>
      <c r="J131" s="67">
        <f>H131+I131</f>
        <v>249316.96999999997</v>
      </c>
    </row>
    <row r="132" spans="1:10" ht="12.95" customHeight="1" x14ac:dyDescent="0.25">
      <c r="A132" s="3"/>
      <c r="B132" s="84"/>
      <c r="C132" s="34"/>
      <c r="D132" s="34"/>
      <c r="E132" s="33" t="s">
        <v>29</v>
      </c>
      <c r="F132" s="31"/>
      <c r="G132" s="22"/>
      <c r="H132" s="65">
        <f>H130+H131</f>
        <v>813038.38</v>
      </c>
      <c r="I132" s="65">
        <f>SUM(I130:I131)</f>
        <v>-26731.51</v>
      </c>
      <c r="J132" s="65">
        <f>SUM(J130:J131)</f>
        <v>786306.87</v>
      </c>
    </row>
    <row r="133" spans="1:10" ht="12.95" customHeight="1" x14ac:dyDescent="0.25">
      <c r="A133" s="3"/>
      <c r="B133" s="62"/>
      <c r="C133" s="34"/>
      <c r="D133" s="34"/>
      <c r="E133" s="14" t="s">
        <v>18</v>
      </c>
      <c r="F133" s="18"/>
      <c r="G133" s="32"/>
      <c r="H133" s="67">
        <f>H129-H132</f>
        <v>-162169.58999999997</v>
      </c>
      <c r="I133" s="65">
        <f>I129-I132</f>
        <v>0</v>
      </c>
      <c r="J133" s="67">
        <f>J129-J132</f>
        <v>-162169.58999999997</v>
      </c>
    </row>
    <row r="134" spans="1:10" ht="12.95" customHeight="1" x14ac:dyDescent="0.25">
      <c r="A134" s="3"/>
      <c r="B134" s="81" t="s">
        <v>44</v>
      </c>
      <c r="C134" s="34"/>
      <c r="D134" s="34"/>
      <c r="E134" s="30" t="s">
        <v>30</v>
      </c>
      <c r="F134" s="31"/>
      <c r="G134" s="22"/>
      <c r="H134" s="68">
        <v>0</v>
      </c>
      <c r="I134" s="65">
        <f>I127</f>
        <v>0</v>
      </c>
      <c r="J134" s="67">
        <f>H134+I134</f>
        <v>0</v>
      </c>
    </row>
    <row r="135" spans="1:10" ht="12.95" customHeight="1" x14ac:dyDescent="0.25"/>
    <row r="136" spans="1:10" ht="12.95" customHeight="1" x14ac:dyDescent="0.25"/>
    <row r="137" spans="1:10" ht="12.95" customHeight="1" x14ac:dyDescent="0.25"/>
    <row r="138" spans="1:10" ht="12.95" customHeight="1" x14ac:dyDescent="0.25"/>
    <row r="139" spans="1:10" ht="12.95" customHeight="1" x14ac:dyDescent="0.25"/>
    <row r="140" spans="1:10" ht="12.95" customHeight="1" x14ac:dyDescent="0.25"/>
    <row r="141" spans="1:10" ht="12.95" customHeight="1" x14ac:dyDescent="0.25"/>
    <row r="142" spans="1:10" ht="12.95" customHeight="1" x14ac:dyDescent="0.25"/>
    <row r="143" spans="1:10" ht="12.95" customHeight="1" x14ac:dyDescent="0.25"/>
    <row r="144" spans="1:10" ht="12.95" customHeight="1" x14ac:dyDescent="0.25"/>
    <row r="145" ht="12.95" customHeight="1" x14ac:dyDescent="0.25"/>
    <row r="146" ht="12.95" customHeight="1" x14ac:dyDescent="0.25"/>
  </sheetData>
  <mergeCells count="39">
    <mergeCell ref="A106:A116"/>
    <mergeCell ref="A94:A99"/>
    <mergeCell ref="A5:A7"/>
    <mergeCell ref="A8:A9"/>
    <mergeCell ref="A10:A11"/>
    <mergeCell ref="A12:A13"/>
    <mergeCell ref="A32:A43"/>
    <mergeCell ref="A14:A15"/>
    <mergeCell ref="A44:A49"/>
    <mergeCell ref="A25:A26"/>
    <mergeCell ref="A50:A51"/>
    <mergeCell ref="A16:A19"/>
    <mergeCell ref="A20:A22"/>
    <mergeCell ref="A52:A53"/>
    <mergeCell ref="A102:A104"/>
    <mergeCell ref="A92:A93"/>
    <mergeCell ref="E127:H127"/>
    <mergeCell ref="E120:G120"/>
    <mergeCell ref="E122:H122"/>
    <mergeCell ref="E123:H123"/>
    <mergeCell ref="E124:H124"/>
    <mergeCell ref="E125:H125"/>
    <mergeCell ref="E126:H126"/>
    <mergeCell ref="E117:G117"/>
    <mergeCell ref="E100:G100"/>
    <mergeCell ref="E27:G27"/>
    <mergeCell ref="E28:G28"/>
    <mergeCell ref="E29:G29"/>
    <mergeCell ref="E30:G30"/>
    <mergeCell ref="H1:J1"/>
    <mergeCell ref="B2:B3"/>
    <mergeCell ref="E2:E3"/>
    <mergeCell ref="F2:F3"/>
    <mergeCell ref="G2:G3"/>
    <mergeCell ref="A60:A73"/>
    <mergeCell ref="A54:A59"/>
    <mergeCell ref="A74:A78"/>
    <mergeCell ref="A79:A90"/>
    <mergeCell ref="A23:A24"/>
  </mergeCells>
  <conditionalFormatting sqref="C27:D29 B1:B2">
    <cfRule type="expression" dxfId="71" priority="940" stopIfTrue="1">
      <formula>#REF!="Z"</formula>
    </cfRule>
    <cfRule type="expression" dxfId="70" priority="941" stopIfTrue="1">
      <formula>#REF!="T"</formula>
    </cfRule>
    <cfRule type="expression" dxfId="69" priority="942" stopIfTrue="1">
      <formula>#REF!="Y"</formula>
    </cfRule>
  </conditionalFormatting>
  <conditionalFormatting sqref="H130">
    <cfRule type="expression" dxfId="68" priority="937" stopIfTrue="1">
      <formula>$J130="Z"</formula>
    </cfRule>
    <cfRule type="expression" dxfId="67" priority="938" stopIfTrue="1">
      <formula>$J130="T"</formula>
    </cfRule>
    <cfRule type="expression" dxfId="66" priority="939" stopIfTrue="1">
      <formula>$J130="Y"</formula>
    </cfRule>
  </conditionalFormatting>
  <conditionalFormatting sqref="H131">
    <cfRule type="expression" dxfId="65" priority="934" stopIfTrue="1">
      <formula>$J131="Z"</formula>
    </cfRule>
    <cfRule type="expression" dxfId="64" priority="935" stopIfTrue="1">
      <formula>$J131="T"</formula>
    </cfRule>
    <cfRule type="expression" dxfId="63" priority="936" stopIfTrue="1">
      <formula>$J131="Y"</formula>
    </cfRule>
  </conditionalFormatting>
  <conditionalFormatting sqref="H129">
    <cfRule type="expression" dxfId="62" priority="931" stopIfTrue="1">
      <formula>$J129="Z"</formula>
    </cfRule>
    <cfRule type="expression" dxfId="61" priority="932" stopIfTrue="1">
      <formula>$J129="T"</formula>
    </cfRule>
    <cfRule type="expression" dxfId="60" priority="933" stopIfTrue="1">
      <formula>$J129="Y"</formula>
    </cfRule>
  </conditionalFormatting>
  <conditionalFormatting sqref="H130">
    <cfRule type="expression" dxfId="59" priority="928" stopIfTrue="1">
      <formula>$J130="Z"</formula>
    </cfRule>
    <cfRule type="expression" dxfId="58" priority="929" stopIfTrue="1">
      <formula>$J130="T"</formula>
    </cfRule>
    <cfRule type="expression" dxfId="57" priority="930" stopIfTrue="1">
      <formula>$J130="Y"</formula>
    </cfRule>
  </conditionalFormatting>
  <conditionalFormatting sqref="H131">
    <cfRule type="expression" dxfId="56" priority="925" stopIfTrue="1">
      <formula>$J131="Z"</formula>
    </cfRule>
    <cfRule type="expression" dxfId="55" priority="926" stopIfTrue="1">
      <formula>$J131="T"</formula>
    </cfRule>
    <cfRule type="expression" dxfId="54" priority="927" stopIfTrue="1">
      <formula>$J131="Y"</formula>
    </cfRule>
  </conditionalFormatting>
  <conditionalFormatting sqref="B1:B2">
    <cfRule type="expression" dxfId="53" priority="943" stopIfTrue="1">
      <formula>#REF!="Z"</formula>
    </cfRule>
    <cfRule type="expression" dxfId="52" priority="944" stopIfTrue="1">
      <formula>#REF!="T"</formula>
    </cfRule>
    <cfRule type="expression" dxfId="51" priority="945" stopIfTrue="1">
      <formula>#REF!="Y"</formula>
    </cfRule>
  </conditionalFormatting>
  <conditionalFormatting sqref="B105">
    <cfRule type="expression" dxfId="50" priority="52" stopIfTrue="1">
      <formula>#REF!="Z"</formula>
    </cfRule>
    <cfRule type="expression" dxfId="49" priority="53" stopIfTrue="1">
      <formula>#REF!="T"</formula>
    </cfRule>
    <cfRule type="expression" dxfId="48" priority="54" stopIfTrue="1">
      <formula>#REF!="Y"</formula>
    </cfRule>
  </conditionalFormatting>
  <conditionalFormatting sqref="B44:B45">
    <cfRule type="expression" dxfId="47" priority="31" stopIfTrue="1">
      <formula>$L44="Z"</formula>
    </cfRule>
    <cfRule type="expression" dxfId="46" priority="32" stopIfTrue="1">
      <formula>$L44="T"</formula>
    </cfRule>
    <cfRule type="expression" dxfId="45" priority="33" stopIfTrue="1">
      <formula>$L44="Y"</formula>
    </cfRule>
  </conditionalFormatting>
  <conditionalFormatting sqref="E44:F44 E46">
    <cfRule type="expression" dxfId="44" priority="28" stopIfTrue="1">
      <formula>$L44="Z"</formula>
    </cfRule>
    <cfRule type="expression" dxfId="43" priority="29" stopIfTrue="1">
      <formula>$L44="T"</formula>
    </cfRule>
    <cfRule type="expression" dxfId="42" priority="30" stopIfTrue="1">
      <formula>$L44="Y"</formula>
    </cfRule>
  </conditionalFormatting>
  <conditionalFormatting sqref="B73 B60:B64 B66:B71">
    <cfRule type="expression" dxfId="41" priority="13" stopIfTrue="1">
      <formula>$N60="Z"</formula>
    </cfRule>
    <cfRule type="expression" dxfId="40" priority="14" stopIfTrue="1">
      <formula>$N60="T"</formula>
    </cfRule>
    <cfRule type="expression" dxfId="39" priority="15" stopIfTrue="1">
      <formula>$N60="Y"</formula>
    </cfRule>
    <cfRule type="expression" dxfId="38" priority="16" stopIfTrue="1">
      <formula>$L60="Z"</formula>
    </cfRule>
    <cfRule type="expression" dxfId="37" priority="17" stopIfTrue="1">
      <formula>$L60="T"</formula>
    </cfRule>
    <cfRule type="expression" dxfId="36" priority="18" stopIfTrue="1">
      <formula>$L60="Y"</formula>
    </cfRule>
    <cfRule type="expression" dxfId="35" priority="19" stopIfTrue="1">
      <formula>$P60="Z"</formula>
    </cfRule>
    <cfRule type="expression" dxfId="34" priority="20" stopIfTrue="1">
      <formula>$P60="T"</formula>
    </cfRule>
    <cfRule type="expression" dxfId="33" priority="21" stopIfTrue="1">
      <formula>$P60="Y"</formula>
    </cfRule>
    <cfRule type="expression" dxfId="32" priority="22" stopIfTrue="1">
      <formula>$K60="Z"</formula>
    </cfRule>
    <cfRule type="expression" dxfId="31" priority="23" stopIfTrue="1">
      <formula>$K60="T"</formula>
    </cfRule>
    <cfRule type="expression" dxfId="30" priority="24" stopIfTrue="1">
      <formula>$K60="Y"</formula>
    </cfRule>
    <cfRule type="expression" dxfId="29" priority="25" stopIfTrue="1">
      <formula>#REF!="Z"</formula>
    </cfRule>
    <cfRule type="expression" dxfId="28" priority="26" stopIfTrue="1">
      <formula>#REF!="T"</formula>
    </cfRule>
    <cfRule type="expression" dxfId="27" priority="27" stopIfTrue="1">
      <formula>#REF!="Y"</formula>
    </cfRule>
  </conditionalFormatting>
  <conditionalFormatting sqref="B79:B83">
    <cfRule type="expression" dxfId="26" priority="10" stopIfTrue="1">
      <formula>$L79="Z"</formula>
    </cfRule>
    <cfRule type="expression" dxfId="25" priority="11" stopIfTrue="1">
      <formula>$L79="T"</formula>
    </cfRule>
    <cfRule type="expression" dxfId="24" priority="12" stopIfTrue="1">
      <formula>$L79="Y"</formula>
    </cfRule>
  </conditionalFormatting>
  <conditionalFormatting sqref="B85:B93">
    <cfRule type="expression" dxfId="23" priority="7" stopIfTrue="1">
      <formula>$L85="Z"</formula>
    </cfRule>
    <cfRule type="expression" dxfId="22" priority="8" stopIfTrue="1">
      <formula>$L85="T"</formula>
    </cfRule>
    <cfRule type="expression" dxfId="21" priority="9" stopIfTrue="1">
      <formula>$L85="Y"</formula>
    </cfRule>
  </conditionalFormatting>
  <conditionalFormatting sqref="B65">
    <cfRule type="expression" dxfId="20" priority="961" stopIfTrue="1">
      <formula>#REF!="Z"</formula>
    </cfRule>
    <cfRule type="expression" dxfId="19" priority="962" stopIfTrue="1">
      <formula>#REF!="T"</formula>
    </cfRule>
    <cfRule type="expression" dxfId="18" priority="963" stopIfTrue="1">
      <formula>#REF!="Y"</formula>
    </cfRule>
    <cfRule type="expression" dxfId="17" priority="964" stopIfTrue="1">
      <formula>$L65="Z"</formula>
    </cfRule>
    <cfRule type="expression" dxfId="16" priority="965" stopIfTrue="1">
      <formula>$L65="T"</formula>
    </cfRule>
    <cfRule type="expression" dxfId="15" priority="966" stopIfTrue="1">
      <formula>$L65="Y"</formula>
    </cfRule>
    <cfRule type="expression" dxfId="14" priority="967" stopIfTrue="1">
      <formula>$P65="Z"</formula>
    </cfRule>
    <cfRule type="expression" dxfId="13" priority="968" stopIfTrue="1">
      <formula>$P65="T"</formula>
    </cfRule>
    <cfRule type="expression" dxfId="12" priority="969" stopIfTrue="1">
      <formula>$P65="Y"</formula>
    </cfRule>
    <cfRule type="expression" dxfId="11" priority="970" stopIfTrue="1">
      <formula>$K65="Z"</formula>
    </cfRule>
    <cfRule type="expression" dxfId="10" priority="971" stopIfTrue="1">
      <formula>$K65="T"</formula>
    </cfRule>
    <cfRule type="expression" dxfId="9" priority="972" stopIfTrue="1">
      <formula>$K65="Y"</formula>
    </cfRule>
    <cfRule type="expression" dxfId="8" priority="973" stopIfTrue="1">
      <formula>#REF!="Z"</formula>
    </cfRule>
    <cfRule type="expression" dxfId="7" priority="974" stopIfTrue="1">
      <formula>#REF!="T"</formula>
    </cfRule>
    <cfRule type="expression" dxfId="6" priority="975" stopIfTrue="1">
      <formula>#REF!="Y"</formula>
    </cfRule>
  </conditionalFormatting>
  <conditionalFormatting sqref="B107">
    <cfRule type="expression" dxfId="5" priority="4" stopIfTrue="1">
      <formula>#REF!="Z"</formula>
    </cfRule>
    <cfRule type="expression" dxfId="4" priority="5" stopIfTrue="1">
      <formula>#REF!="T"</formula>
    </cfRule>
    <cfRule type="expression" dxfId="3" priority="6" stopIfTrue="1">
      <formula>#REF!="Y"</formula>
    </cfRule>
  </conditionalFormatting>
  <conditionalFormatting sqref="B115:B116">
    <cfRule type="expression" dxfId="2" priority="1" stopIfTrue="1">
      <formula>#REF!="Z"</formula>
    </cfRule>
    <cfRule type="expression" dxfId="1" priority="2" stopIfTrue="1">
      <formula>#REF!="T"</formula>
    </cfRule>
    <cfRule type="expression" dxfId="0" priority="3" stopIfTrue="1">
      <formula>#REF!="Y"</formula>
    </cfRule>
  </conditionalFormatting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 č.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stetkarova</dc:creator>
  <cp:lastModifiedBy>stetkarova</cp:lastModifiedBy>
  <cp:lastPrinted>2024-09-18T12:12:04Z</cp:lastPrinted>
  <dcterms:created xsi:type="dcterms:W3CDTF">2019-02-01T08:27:03Z</dcterms:created>
  <dcterms:modified xsi:type="dcterms:W3CDTF">2024-09-30T13:46:06Z</dcterms:modified>
</cp:coreProperties>
</file>