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13\"/>
    </mc:Choice>
  </mc:AlternateContent>
  <bookViews>
    <workbookView xWindow="0" yWindow="0" windowWidth="23040" windowHeight="8490"/>
  </bookViews>
  <sheets>
    <sheet name="RO č. 13" sheetId="5" r:id="rId1"/>
  </sheets>
  <calcPr calcId="162913"/>
</workbook>
</file>

<file path=xl/calcChain.xml><?xml version="1.0" encoding="utf-8"?>
<calcChain xmlns="http://schemas.openxmlformats.org/spreadsheetml/2006/main">
  <c r="I30" i="5" l="1"/>
  <c r="J30" i="5"/>
  <c r="J29" i="5"/>
  <c r="J28" i="5"/>
  <c r="J27" i="5"/>
  <c r="J26" i="5"/>
  <c r="J25" i="5"/>
  <c r="H30" i="5" l="1"/>
  <c r="J24" i="5"/>
  <c r="J23" i="5"/>
  <c r="J22" i="5"/>
  <c r="J21" i="5"/>
  <c r="I39" i="5" l="1"/>
  <c r="J17" i="5"/>
  <c r="J18" i="5"/>
  <c r="J19" i="5"/>
  <c r="J20" i="5"/>
  <c r="J38" i="5"/>
  <c r="H39" i="5"/>
  <c r="J37" i="5" l="1"/>
  <c r="J36" i="5"/>
  <c r="J35" i="5"/>
  <c r="J16" i="5"/>
  <c r="J15" i="5"/>
  <c r="J34" i="5"/>
  <c r="J33" i="5" l="1"/>
  <c r="J14" i="5"/>
  <c r="J13" i="5"/>
  <c r="J32" i="5"/>
  <c r="J39" i="5" l="1"/>
  <c r="J12" i="5"/>
  <c r="J11" i="5"/>
  <c r="I6" i="5" l="1"/>
  <c r="H6" i="5" l="1"/>
  <c r="J6" i="5" l="1"/>
  <c r="H9" i="5" l="1"/>
  <c r="I9" i="5" l="1"/>
  <c r="J9" i="5" l="1"/>
  <c r="N8" i="5" l="1"/>
  <c r="I42" i="5" l="1"/>
  <c r="I49" i="5" s="1"/>
  <c r="I56" i="5" s="1"/>
  <c r="J56" i="5" s="1"/>
  <c r="H42" i="5"/>
  <c r="J41" i="5"/>
  <c r="I44" i="5"/>
  <c r="H54" i="5"/>
  <c r="H55" i="5" s="1"/>
  <c r="I53" i="5" l="1"/>
  <c r="J53" i="5" s="1"/>
  <c r="J42" i="5"/>
  <c r="I45" i="5"/>
  <c r="I51" i="5"/>
  <c r="I46" i="5"/>
  <c r="I52" i="5"/>
  <c r="I47" i="5" l="1"/>
  <c r="I48" i="5" s="1"/>
  <c r="I54" i="5"/>
  <c r="I55" i="5" s="1"/>
  <c r="J52" i="5"/>
  <c r="J54" i="5" s="1"/>
  <c r="J51" i="5"/>
  <c r="J55" i="5" l="1"/>
</calcChain>
</file>

<file path=xl/sharedStrings.xml><?xml version="1.0" encoding="utf-8"?>
<sst xmlns="http://schemas.openxmlformats.org/spreadsheetml/2006/main" count="106" uniqueCount="84">
  <si>
    <t>Poř.</t>
  </si>
  <si>
    <t xml:space="preserve"> </t>
  </si>
  <si>
    <t>Účel.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</si>
  <si>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</si>
  <si>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</si>
  <si>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</si>
  <si>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</si>
  <si>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</si>
  <si>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</si>
  <si>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</si>
  <si>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</si>
  <si>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</si>
  <si>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</si>
  <si>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</si>
  <si>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</si>
  <si>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</si>
  <si>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</si>
  <si>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</si>
  <si>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</si>
  <si>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</si>
  <si>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</si>
  <si>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</si>
  <si>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</si>
  <si>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</si>
  <si>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</si>
  <si>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</si>
  <si>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</si>
  <si>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</si>
  <si>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</si>
  <si>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</si>
  <si>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</si>
  <si>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</si>
  <si>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</si>
  <si>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</si>
  <si>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Rekapitulace celkového rozpočtu města na rok 2024 včetně RO</t>
  </si>
  <si>
    <t>P= příjmy   V= výdaje   NZ= nově zařazeno do R2024</t>
  </si>
  <si>
    <t>Re-use</t>
  </si>
  <si>
    <t>snižuji příjem dotace: 2 400 (plán) - 2 174,5 (skut.) =</t>
  </si>
  <si>
    <t>snižuji příjem z popl. za ukládání odpadů</t>
  </si>
  <si>
    <t>ODPA</t>
  </si>
  <si>
    <t>NZ</t>
  </si>
  <si>
    <t>č. 13</t>
  </si>
  <si>
    <t xml:space="preserve">Rozpočtové opatření č. 13/2024 - změna schváleného rozpočtu roku 2024 - říjen (údaje v tis. Kč) </t>
  </si>
  <si>
    <t>Otrokovice, 23.10.2024</t>
  </si>
  <si>
    <t>OM - věcná břemena, kolky</t>
  </si>
  <si>
    <t xml:space="preserve">OM - zavkladování do KN - platby státnímu rozpočtu </t>
  </si>
  <si>
    <t>8616</t>
  </si>
  <si>
    <t xml:space="preserve">PROV převod fin. prostředků z položky Nákup ostatních služeb               </t>
  </si>
  <si>
    <t>PROV převod fin. prostředků z položky dopravní prostředky na opravy</t>
  </si>
  <si>
    <t>ORM - Opravy chodníků Kvítkovice a Letiště</t>
  </si>
  <si>
    <t>ORM - Významné opravy DH Tráv. + za MPO + Střed</t>
  </si>
  <si>
    <t>9346</t>
  </si>
  <si>
    <t>ORM Revitalizace ROŠ</t>
  </si>
  <si>
    <t>PROV převod fin. prostředků na položku Informační a komunikační technologie</t>
  </si>
  <si>
    <t xml:space="preserve">PROV převod finančních prostředků na položku opravy a udržování </t>
  </si>
  <si>
    <t>8123</t>
  </si>
  <si>
    <t>EKO snížení přijatých fin. prostředků (snížení investic)</t>
  </si>
  <si>
    <t>4.</t>
  </si>
  <si>
    <t>ORM + OŠK Rekonstrukce MK pob. Baťov (paušál)</t>
  </si>
  <si>
    <t>0333</t>
  </si>
  <si>
    <t>1244</t>
  </si>
  <si>
    <t>0523</t>
  </si>
  <si>
    <t>0730</t>
  </si>
  <si>
    <t>5.</t>
  </si>
  <si>
    <t>OŠK Záštita starostky</t>
  </si>
  <si>
    <t xml:space="preserve">OŠK Neinvestiční transfery spolkům </t>
  </si>
  <si>
    <t>OŠK Neinvestiční transfery spolkům - TJ Jiskra Otrokovice (vratka dotace)</t>
  </si>
  <si>
    <t>0325</t>
  </si>
  <si>
    <t>0608</t>
  </si>
  <si>
    <t>0720</t>
  </si>
  <si>
    <t>0604</t>
  </si>
  <si>
    <t>6.</t>
  </si>
  <si>
    <t>7.</t>
  </si>
  <si>
    <t>TEHOS ROŠ  - opravy a udržování - zvýšení</t>
  </si>
  <si>
    <t>TEHOS ROŠ - ostatní služby - snížení</t>
  </si>
  <si>
    <t>TEHOS MK - ostatní služby - snížení</t>
  </si>
  <si>
    <t>TEHOS SA Trávníky - el. energie - zvýšení</t>
  </si>
  <si>
    <t>TEHOS SH - ostatní služby - snížení</t>
  </si>
  <si>
    <t>ORM + OŠK MK pob. Baťov (paušál v rámci rekonstrukce)</t>
  </si>
  <si>
    <t>ORM Laziště ZTV + výstavba RD - snížení schodku</t>
  </si>
  <si>
    <t>ORM Výměna svítidel projekt s RRA VM - snížení schodku</t>
  </si>
  <si>
    <t>ORM Revitalizace ROŠ - snížení schodku</t>
  </si>
  <si>
    <t>Příloha k us. č. RMO/9/17/24</t>
  </si>
  <si>
    <t>OŠK Finanční dar FO na sportovní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</si>
</sst>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 vertical="center"/>
    </xf>
    <xf numFmtId="0" fontId="9" fillId="0" borderId="0" xfId="0" applyFont="1" applyFill="1"/>
    <xf numFmtId="4" fontId="3" fillId="0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" fontId="3" fillId="5" borderId="5" xfId="0" applyNumberFormat="1" applyFont="1" applyFill="1" applyBorder="1" applyAlignment="1">
      <alignment vertical="center"/>
    </xf>
    <xf numFmtId="3" fontId="9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Border="1"/>
    <xf numFmtId="0" fontId="3" fillId="5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3" fillId="5" borderId="5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horizontal="right" vertical="center"/>
    </xf>
    <xf numFmtId="0" fontId="10" fillId="0" borderId="0" xfId="0" applyFont="1"/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3" fillId="5" borderId="5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vertical="center"/>
    </xf>
    <xf numFmtId="4" fontId="2" fillId="4" borderId="5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vertical="center"/>
    </xf>
    <xf numFmtId="4" fontId="3" fillId="4" borderId="5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40" fontId="8" fillId="0" borderId="5" xfId="0" applyNumberFormat="1" applyFont="1" applyBorder="1" applyAlignment="1">
      <alignment vertical="center"/>
    </xf>
    <xf numFmtId="40" fontId="13" fillId="0" borderId="5" xfId="0" applyNumberFormat="1" applyFont="1" applyBorder="1" applyAlignment="1">
      <alignment vertical="center"/>
    </xf>
    <xf numFmtId="40" fontId="8" fillId="5" borderId="5" xfId="0" applyNumberFormat="1" applyFont="1" applyFill="1" applyBorder="1" applyAlignment="1">
      <alignment vertical="center"/>
    </xf>
    <xf numFmtId="40" fontId="13" fillId="5" borderId="5" xfId="0" applyNumberFormat="1" applyFont="1" applyFill="1" applyBorder="1" applyAlignment="1">
      <alignment vertical="center"/>
    </xf>
    <xf numFmtId="49" fontId="3" fillId="0" borderId="11" xfId="0" applyNumberFormat="1" applyFont="1" applyBorder="1" applyAlignment="1">
      <alignment horizontal="left" vertical="center"/>
    </xf>
    <xf numFmtId="0" fontId="3" fillId="4" borderId="5" xfId="0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49" fontId="3" fillId="5" borderId="5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9" fontId="2" fillId="4" borderId="5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60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zoomScale="110" zoomScaleNormal="110" workbookViewId="0">
      <selection activeCell="E22" sqref="E22"/>
    </sheetView>
  </sheetViews>
  <sheetFormatPr defaultColWidth="9.140625" defaultRowHeight="15" x14ac:dyDescent="0.25"/>
  <cols>
    <col min="1" max="1" width="4" style="47" customWidth="1"/>
    <col min="2" max="2" width="72.5703125" style="47" customWidth="1"/>
    <col min="3" max="3" width="4.140625" style="47" customWidth="1"/>
    <col min="4" max="4" width="10.42578125" style="47" customWidth="1"/>
    <col min="5" max="5" width="6" style="47" customWidth="1"/>
    <col min="6" max="7" width="7.28515625" style="47" customWidth="1"/>
    <col min="8" max="8" width="10.7109375" style="47" customWidth="1"/>
    <col min="9" max="9" width="9.7109375" style="47" customWidth="1"/>
    <col min="10" max="10" width="10.85546875" style="47" customWidth="1"/>
    <col min="11" max="11" width="13.140625" style="68" customWidth="1"/>
    <col min="12" max="12" width="9.140625" style="68"/>
    <col min="13" max="13" width="7.7109375" style="68" customWidth="1"/>
    <col min="14" max="14" width="9.7109375" style="68" bestFit="1" customWidth="1"/>
    <col min="15" max="16" width="9.140625" style="68"/>
    <col min="17" max="16384" width="9.140625" style="47"/>
  </cols>
  <sheetData>
    <row r="1" spans="1:15" ht="12.95" customHeight="1" x14ac:dyDescent="0.25">
      <c r="A1" s="1" t="s">
        <v>42</v>
      </c>
      <c r="B1" s="40"/>
      <c r="C1" s="2"/>
      <c r="D1" s="2"/>
      <c r="E1" s="3"/>
      <c r="F1" s="3"/>
      <c r="G1" s="3"/>
      <c r="H1" s="129" t="s">
        <v>82</v>
      </c>
      <c r="I1" s="129"/>
      <c r="J1" s="129"/>
    </row>
    <row r="2" spans="1:15" ht="12.95" customHeight="1" x14ac:dyDescent="0.25">
      <c r="A2" s="4" t="s">
        <v>0</v>
      </c>
      <c r="B2" s="130" t="s">
        <v>1</v>
      </c>
      <c r="C2" s="4"/>
      <c r="D2" s="4" t="s">
        <v>2</v>
      </c>
      <c r="E2" s="130" t="s">
        <v>39</v>
      </c>
      <c r="F2" s="130" t="s">
        <v>3</v>
      </c>
      <c r="G2" s="130" t="s">
        <v>4</v>
      </c>
      <c r="H2" s="4" t="s">
        <v>5</v>
      </c>
      <c r="I2" s="4" t="s">
        <v>6</v>
      </c>
      <c r="J2" s="4" t="s">
        <v>7</v>
      </c>
    </row>
    <row r="3" spans="1:15" ht="12.95" customHeight="1" x14ac:dyDescent="0.25">
      <c r="A3" s="5" t="s">
        <v>8</v>
      </c>
      <c r="B3" s="131"/>
      <c r="C3" s="5"/>
      <c r="D3" s="5" t="s">
        <v>9</v>
      </c>
      <c r="E3" s="131"/>
      <c r="F3" s="131"/>
      <c r="G3" s="131"/>
      <c r="H3" s="5" t="s">
        <v>10</v>
      </c>
      <c r="I3" s="5" t="s">
        <v>41</v>
      </c>
      <c r="J3" s="5" t="s">
        <v>10</v>
      </c>
    </row>
    <row r="4" spans="1:15" ht="12.95" customHeight="1" x14ac:dyDescent="0.25">
      <c r="A4" s="6" t="s">
        <v>11</v>
      </c>
      <c r="B4" s="7"/>
      <c r="C4" s="48"/>
      <c r="D4" s="48"/>
      <c r="E4" s="70"/>
      <c r="F4" s="70"/>
      <c r="G4" s="70"/>
      <c r="H4" s="70"/>
      <c r="I4" s="70"/>
      <c r="J4" s="70"/>
    </row>
    <row r="5" spans="1:15" ht="12.95" customHeight="1" x14ac:dyDescent="0.25">
      <c r="A5" s="95" t="s">
        <v>12</v>
      </c>
      <c r="B5" s="73"/>
      <c r="C5" s="45"/>
      <c r="D5" s="96"/>
      <c r="E5" s="96"/>
      <c r="F5" s="96"/>
      <c r="G5" s="71"/>
      <c r="H5" s="44"/>
      <c r="I5" s="46"/>
      <c r="J5" s="77"/>
    </row>
    <row r="6" spans="1:15" ht="12.95" customHeight="1" x14ac:dyDescent="0.25">
      <c r="A6" s="8"/>
      <c r="B6" s="9"/>
      <c r="C6" s="10"/>
      <c r="D6" s="10"/>
      <c r="E6" s="132" t="s">
        <v>15</v>
      </c>
      <c r="F6" s="133"/>
      <c r="G6" s="134"/>
      <c r="H6" s="90">
        <f>H5</f>
        <v>0</v>
      </c>
      <c r="I6" s="90">
        <f t="shared" ref="I6:J6" si="0">I5</f>
        <v>0</v>
      </c>
      <c r="J6" s="90">
        <f t="shared" si="0"/>
        <v>0</v>
      </c>
      <c r="L6" s="84">
        <v>1000</v>
      </c>
      <c r="M6" s="68" t="s">
        <v>37</v>
      </c>
      <c r="N6" s="85">
        <v>225.42</v>
      </c>
      <c r="O6" s="68" t="s">
        <v>36</v>
      </c>
    </row>
    <row r="7" spans="1:15" ht="12.95" customHeight="1" x14ac:dyDescent="0.25">
      <c r="A7" s="8"/>
      <c r="B7" s="11" t="s">
        <v>35</v>
      </c>
      <c r="C7" s="10"/>
      <c r="D7" s="10"/>
      <c r="E7" s="135" t="s">
        <v>16</v>
      </c>
      <c r="F7" s="135"/>
      <c r="G7" s="135"/>
      <c r="H7" s="90">
        <v>0</v>
      </c>
      <c r="I7" s="90">
        <v>0</v>
      </c>
      <c r="J7" s="90">
        <v>0</v>
      </c>
      <c r="K7" s="69"/>
      <c r="M7" s="68" t="s">
        <v>38</v>
      </c>
      <c r="N7" s="86">
        <v>774.58</v>
      </c>
    </row>
    <row r="8" spans="1:15" ht="12.95" customHeight="1" x14ac:dyDescent="0.25">
      <c r="A8" s="8"/>
      <c r="B8" s="12"/>
      <c r="C8" s="10"/>
      <c r="D8" s="10"/>
      <c r="E8" s="136" t="s">
        <v>17</v>
      </c>
      <c r="F8" s="136"/>
      <c r="G8" s="136"/>
      <c r="H8" s="90">
        <v>0</v>
      </c>
      <c r="I8" s="90">
        <v>0</v>
      </c>
      <c r="J8" s="90">
        <v>0</v>
      </c>
      <c r="N8" s="85">
        <f>SUM(N6:N7)</f>
        <v>1000</v>
      </c>
    </row>
    <row r="9" spans="1:15" ht="12.95" customHeight="1" x14ac:dyDescent="0.25">
      <c r="A9" s="14"/>
      <c r="B9" s="15"/>
      <c r="C9" s="16"/>
      <c r="D9" s="16"/>
      <c r="E9" s="136" t="s">
        <v>18</v>
      </c>
      <c r="F9" s="136"/>
      <c r="G9" s="136"/>
      <c r="H9" s="91">
        <f>H6-H7-H8</f>
        <v>0</v>
      </c>
      <c r="I9" s="91">
        <f t="shared" ref="I9:J9" si="1">I6-I7-I8</f>
        <v>0</v>
      </c>
      <c r="J9" s="91">
        <f t="shared" si="1"/>
        <v>0</v>
      </c>
    </row>
    <row r="10" spans="1:15" ht="12.95" customHeight="1" x14ac:dyDescent="0.25">
      <c r="A10" s="17" t="s">
        <v>19</v>
      </c>
      <c r="B10" s="18"/>
      <c r="C10" s="19"/>
      <c r="D10" s="19"/>
      <c r="E10" s="57"/>
      <c r="F10" s="30"/>
      <c r="G10" s="30"/>
      <c r="H10" s="58"/>
      <c r="I10" s="58"/>
      <c r="J10" s="59"/>
    </row>
    <row r="11" spans="1:15" ht="12.95" customHeight="1" x14ac:dyDescent="0.25">
      <c r="A11" s="137" t="s">
        <v>12</v>
      </c>
      <c r="B11" s="102" t="s">
        <v>44</v>
      </c>
      <c r="C11" s="101"/>
      <c r="D11" s="101"/>
      <c r="E11" s="95">
        <v>2219</v>
      </c>
      <c r="F11" s="95">
        <v>5361</v>
      </c>
      <c r="G11" s="94" t="s">
        <v>46</v>
      </c>
      <c r="H11" s="44">
        <v>20</v>
      </c>
      <c r="I11" s="46">
        <v>-20</v>
      </c>
      <c r="J11" s="77">
        <f t="shared" ref="J11" si="2">H11+I11</f>
        <v>0</v>
      </c>
      <c r="K11" s="88"/>
    </row>
    <row r="12" spans="1:15" ht="12.95" customHeight="1" x14ac:dyDescent="0.25">
      <c r="A12" s="137"/>
      <c r="B12" s="99" t="s">
        <v>45</v>
      </c>
      <c r="C12" s="72" t="s">
        <v>40</v>
      </c>
      <c r="D12" s="72"/>
      <c r="E12" s="78">
        <v>2219</v>
      </c>
      <c r="F12" s="78">
        <v>5362</v>
      </c>
      <c r="G12" s="89" t="s">
        <v>46</v>
      </c>
      <c r="H12" s="75">
        <v>0</v>
      </c>
      <c r="I12" s="92">
        <v>20</v>
      </c>
      <c r="J12" s="83">
        <f>H12+I12</f>
        <v>20</v>
      </c>
      <c r="K12" s="88"/>
    </row>
    <row r="13" spans="1:15" ht="12.95" customHeight="1" x14ac:dyDescent="0.25">
      <c r="A13" s="137" t="s">
        <v>13</v>
      </c>
      <c r="B13" s="119" t="s">
        <v>54</v>
      </c>
      <c r="C13" s="45"/>
      <c r="D13" s="101"/>
      <c r="E13" s="105">
        <v>6171</v>
      </c>
      <c r="F13" s="105">
        <v>5171</v>
      </c>
      <c r="G13" s="106"/>
      <c r="H13" s="107">
        <v>1605</v>
      </c>
      <c r="I13" s="108">
        <v>226.34</v>
      </c>
      <c r="J13" s="109">
        <f t="shared" ref="J13:J14" si="3">SUM(H13:I13)</f>
        <v>1831.34</v>
      </c>
      <c r="K13" s="88"/>
    </row>
    <row r="14" spans="1:15" ht="12.95" customHeight="1" x14ac:dyDescent="0.25">
      <c r="A14" s="137"/>
      <c r="B14" s="73" t="s">
        <v>47</v>
      </c>
      <c r="C14" s="45"/>
      <c r="D14" s="101"/>
      <c r="E14" s="101">
        <v>6171</v>
      </c>
      <c r="F14" s="101">
        <v>5169</v>
      </c>
      <c r="G14" s="71"/>
      <c r="H14" s="44">
        <v>4328.6000000000004</v>
      </c>
      <c r="I14" s="46">
        <v>-5.2</v>
      </c>
      <c r="J14" s="77">
        <f t="shared" si="3"/>
        <v>4323.4000000000005</v>
      </c>
      <c r="K14" s="88"/>
    </row>
    <row r="15" spans="1:15" ht="12.95" customHeight="1" x14ac:dyDescent="0.25">
      <c r="A15" s="137" t="s">
        <v>14</v>
      </c>
      <c r="B15" s="87" t="s">
        <v>49</v>
      </c>
      <c r="C15" s="72" t="s">
        <v>40</v>
      </c>
      <c r="D15" s="87"/>
      <c r="E15" s="78">
        <v>2219</v>
      </c>
      <c r="F15" s="78">
        <v>5171</v>
      </c>
      <c r="G15" s="78">
        <v>2289</v>
      </c>
      <c r="H15" s="116">
        <v>0</v>
      </c>
      <c r="I15" s="117">
        <v>350</v>
      </c>
      <c r="J15" s="83">
        <f t="shared" ref="J15:J20" si="4">H15+I15</f>
        <v>350</v>
      </c>
      <c r="K15" s="47"/>
    </row>
    <row r="16" spans="1:15" ht="12.95" customHeight="1" x14ac:dyDescent="0.25">
      <c r="A16" s="137"/>
      <c r="B16" s="97" t="s">
        <v>50</v>
      </c>
      <c r="C16" s="97"/>
      <c r="D16" s="97"/>
      <c r="E16" s="95">
        <v>3421</v>
      </c>
      <c r="F16" s="95">
        <v>5171</v>
      </c>
      <c r="G16" s="94" t="s">
        <v>51</v>
      </c>
      <c r="H16" s="114">
        <v>2000</v>
      </c>
      <c r="I16" s="115">
        <v>500</v>
      </c>
      <c r="J16" s="66">
        <f t="shared" si="4"/>
        <v>2500</v>
      </c>
      <c r="K16" s="47"/>
      <c r="O16" s="93"/>
    </row>
    <row r="17" spans="1:15" ht="12.95" customHeight="1" x14ac:dyDescent="0.25">
      <c r="A17" s="126" t="s">
        <v>57</v>
      </c>
      <c r="B17" s="125" t="s">
        <v>78</v>
      </c>
      <c r="C17" s="72" t="s">
        <v>40</v>
      </c>
      <c r="D17" s="78">
        <v>149517085</v>
      </c>
      <c r="E17" s="78">
        <v>3314</v>
      </c>
      <c r="F17" s="78">
        <v>5139</v>
      </c>
      <c r="G17" s="89" t="s">
        <v>59</v>
      </c>
      <c r="H17" s="116">
        <v>0</v>
      </c>
      <c r="I17" s="117">
        <v>55.41</v>
      </c>
      <c r="J17" s="83">
        <f t="shared" si="4"/>
        <v>55.41</v>
      </c>
      <c r="K17" s="47"/>
      <c r="O17" s="93"/>
    </row>
    <row r="18" spans="1:15" ht="12.95" customHeight="1" x14ac:dyDescent="0.25">
      <c r="A18" s="127"/>
      <c r="B18" s="125" t="s">
        <v>78</v>
      </c>
      <c r="C18" s="72" t="s">
        <v>40</v>
      </c>
      <c r="D18" s="78">
        <v>149517085</v>
      </c>
      <c r="E18" s="78">
        <v>3314</v>
      </c>
      <c r="F18" s="78">
        <v>5137</v>
      </c>
      <c r="G18" s="89" t="s">
        <v>59</v>
      </c>
      <c r="H18" s="116">
        <v>0</v>
      </c>
      <c r="I18" s="117">
        <v>58.54</v>
      </c>
      <c r="J18" s="83">
        <f t="shared" si="4"/>
        <v>58.54</v>
      </c>
      <c r="K18" s="47"/>
      <c r="O18" s="93"/>
    </row>
    <row r="19" spans="1:15" ht="12.95" customHeight="1" x14ac:dyDescent="0.25">
      <c r="A19" s="127"/>
      <c r="B19" s="125" t="s">
        <v>78</v>
      </c>
      <c r="C19" s="72" t="s">
        <v>40</v>
      </c>
      <c r="D19" s="78">
        <v>149517085</v>
      </c>
      <c r="E19" s="78">
        <v>3314</v>
      </c>
      <c r="F19" s="78">
        <v>5169</v>
      </c>
      <c r="G19" s="89" t="s">
        <v>59</v>
      </c>
      <c r="H19" s="116">
        <v>0</v>
      </c>
      <c r="I19" s="117">
        <v>30</v>
      </c>
      <c r="J19" s="83">
        <f t="shared" si="4"/>
        <v>30</v>
      </c>
      <c r="K19" s="47"/>
      <c r="O19" s="93"/>
    </row>
    <row r="20" spans="1:15" ht="12.95" customHeight="1" x14ac:dyDescent="0.25">
      <c r="A20" s="128"/>
      <c r="B20" s="125" t="s">
        <v>78</v>
      </c>
      <c r="C20" s="72" t="s">
        <v>40</v>
      </c>
      <c r="D20" s="78">
        <v>149517085</v>
      </c>
      <c r="E20" s="78">
        <v>3314</v>
      </c>
      <c r="F20" s="78">
        <v>5172</v>
      </c>
      <c r="G20" s="89" t="s">
        <v>59</v>
      </c>
      <c r="H20" s="116">
        <v>0</v>
      </c>
      <c r="I20" s="117">
        <v>6.05</v>
      </c>
      <c r="J20" s="83">
        <f t="shared" si="4"/>
        <v>6.05</v>
      </c>
      <c r="K20" s="47"/>
      <c r="O20" s="93"/>
    </row>
    <row r="21" spans="1:15" ht="12.95" customHeight="1" x14ac:dyDescent="0.25">
      <c r="A21" s="137" t="s">
        <v>63</v>
      </c>
      <c r="B21" s="97" t="s">
        <v>64</v>
      </c>
      <c r="C21" s="95"/>
      <c r="D21" s="95"/>
      <c r="E21" s="95">
        <v>6112</v>
      </c>
      <c r="F21" s="95">
        <v>5901</v>
      </c>
      <c r="G21" s="94" t="s">
        <v>60</v>
      </c>
      <c r="H21" s="122">
        <v>32</v>
      </c>
      <c r="I21" s="123">
        <v>-10</v>
      </c>
      <c r="J21" s="66">
        <f t="shared" ref="J21:J29" si="5">H21+I21</f>
        <v>22</v>
      </c>
      <c r="K21" s="47"/>
      <c r="O21" s="93"/>
    </row>
    <row r="22" spans="1:15" ht="12.95" customHeight="1" x14ac:dyDescent="0.25">
      <c r="A22" s="137"/>
      <c r="B22" s="124" t="s">
        <v>83</v>
      </c>
      <c r="C22" s="95"/>
      <c r="D22" s="95"/>
      <c r="E22" s="95">
        <v>3419</v>
      </c>
      <c r="F22" s="95">
        <v>5492</v>
      </c>
      <c r="G22" s="94"/>
      <c r="H22" s="122">
        <v>84</v>
      </c>
      <c r="I22" s="123">
        <v>10</v>
      </c>
      <c r="J22" s="66">
        <f t="shared" si="5"/>
        <v>94</v>
      </c>
      <c r="K22" s="47"/>
      <c r="O22" s="93"/>
    </row>
    <row r="23" spans="1:15" ht="12.95" customHeight="1" x14ac:dyDescent="0.25">
      <c r="A23" s="137"/>
      <c r="B23" s="124" t="s">
        <v>65</v>
      </c>
      <c r="C23" s="95"/>
      <c r="D23" s="95"/>
      <c r="E23" s="95">
        <v>3419</v>
      </c>
      <c r="F23" s="95">
        <v>5222</v>
      </c>
      <c r="G23" s="94" t="s">
        <v>61</v>
      </c>
      <c r="H23" s="122">
        <v>10.177</v>
      </c>
      <c r="I23" s="123">
        <v>15</v>
      </c>
      <c r="J23" s="66">
        <f t="shared" si="5"/>
        <v>25.177</v>
      </c>
      <c r="K23" s="47"/>
      <c r="O23" s="93"/>
    </row>
    <row r="24" spans="1:15" ht="12.95" customHeight="1" x14ac:dyDescent="0.25">
      <c r="A24" s="137"/>
      <c r="B24" s="124" t="s">
        <v>66</v>
      </c>
      <c r="C24" s="95"/>
      <c r="D24" s="95"/>
      <c r="E24" s="95">
        <v>3419</v>
      </c>
      <c r="F24" s="95">
        <v>5222</v>
      </c>
      <c r="G24" s="94" t="s">
        <v>62</v>
      </c>
      <c r="H24" s="122">
        <v>5149.4229999999998</v>
      </c>
      <c r="I24" s="123">
        <v>-15</v>
      </c>
      <c r="J24" s="66">
        <f t="shared" si="5"/>
        <v>5134.4229999999998</v>
      </c>
      <c r="K24" s="47"/>
      <c r="O24" s="93"/>
    </row>
    <row r="25" spans="1:15" ht="12.95" customHeight="1" x14ac:dyDescent="0.25">
      <c r="A25" s="137" t="s">
        <v>71</v>
      </c>
      <c r="B25" s="97" t="s">
        <v>73</v>
      </c>
      <c r="C25" s="95"/>
      <c r="D25" s="95"/>
      <c r="E25" s="95">
        <v>3429</v>
      </c>
      <c r="F25" s="95">
        <v>5171</v>
      </c>
      <c r="G25" s="94" t="s">
        <v>67</v>
      </c>
      <c r="H25" s="122">
        <v>1439.97</v>
      </c>
      <c r="I25" s="123">
        <v>500</v>
      </c>
      <c r="J25" s="66">
        <f t="shared" si="5"/>
        <v>1939.97</v>
      </c>
      <c r="K25" s="47"/>
      <c r="O25" s="93"/>
    </row>
    <row r="26" spans="1:15" ht="12.95" customHeight="1" x14ac:dyDescent="0.25">
      <c r="A26" s="137"/>
      <c r="B26" s="97" t="s">
        <v>74</v>
      </c>
      <c r="C26" s="95"/>
      <c r="D26" s="95"/>
      <c r="E26" s="95">
        <v>3429</v>
      </c>
      <c r="F26" s="95">
        <v>5169</v>
      </c>
      <c r="G26" s="94" t="s">
        <v>67</v>
      </c>
      <c r="H26" s="122">
        <v>2365.21</v>
      </c>
      <c r="I26" s="123">
        <v>-400</v>
      </c>
      <c r="J26" s="66">
        <f t="shared" si="5"/>
        <v>1965.21</v>
      </c>
      <c r="K26" s="47"/>
      <c r="O26" s="93"/>
    </row>
    <row r="27" spans="1:15" ht="12.95" customHeight="1" x14ac:dyDescent="0.25">
      <c r="A27" s="137" t="s">
        <v>72</v>
      </c>
      <c r="B27" s="97" t="s">
        <v>75</v>
      </c>
      <c r="C27" s="95"/>
      <c r="D27" s="95"/>
      <c r="E27" s="95">
        <v>3412</v>
      </c>
      <c r="F27" s="95">
        <v>5169</v>
      </c>
      <c r="G27" s="94" t="s">
        <v>68</v>
      </c>
      <c r="H27" s="122">
        <v>2405</v>
      </c>
      <c r="I27" s="123">
        <v>-100</v>
      </c>
      <c r="J27" s="66">
        <f t="shared" si="5"/>
        <v>2305</v>
      </c>
      <c r="K27" s="47"/>
      <c r="O27" s="93"/>
    </row>
    <row r="28" spans="1:15" ht="12.95" customHeight="1" x14ac:dyDescent="0.25">
      <c r="A28" s="137"/>
      <c r="B28" s="97" t="s">
        <v>76</v>
      </c>
      <c r="C28" s="95"/>
      <c r="D28" s="95"/>
      <c r="E28" s="95">
        <v>3412</v>
      </c>
      <c r="F28" s="95">
        <v>5154</v>
      </c>
      <c r="G28" s="94" t="s">
        <v>69</v>
      </c>
      <c r="H28" s="122">
        <v>60</v>
      </c>
      <c r="I28" s="123">
        <v>20</v>
      </c>
      <c r="J28" s="66">
        <f t="shared" si="5"/>
        <v>80</v>
      </c>
      <c r="K28" s="47"/>
      <c r="O28" s="93"/>
    </row>
    <row r="29" spans="1:15" ht="12.95" customHeight="1" x14ac:dyDescent="0.25">
      <c r="A29" s="137"/>
      <c r="B29" s="97" t="s">
        <v>77</v>
      </c>
      <c r="C29" s="95"/>
      <c r="D29" s="95"/>
      <c r="E29" s="95">
        <v>3412</v>
      </c>
      <c r="F29" s="95">
        <v>5169</v>
      </c>
      <c r="G29" s="94" t="s">
        <v>70</v>
      </c>
      <c r="H29" s="122">
        <v>2665</v>
      </c>
      <c r="I29" s="123">
        <v>-20</v>
      </c>
      <c r="J29" s="66">
        <f t="shared" si="5"/>
        <v>2645</v>
      </c>
      <c r="K29" s="47"/>
      <c r="O29" s="93"/>
    </row>
    <row r="30" spans="1:15" ht="12.75" customHeight="1" x14ac:dyDescent="0.25">
      <c r="A30" s="14"/>
      <c r="B30" s="18"/>
      <c r="C30" s="19"/>
      <c r="D30" s="19"/>
      <c r="E30" s="148" t="s">
        <v>20</v>
      </c>
      <c r="F30" s="129"/>
      <c r="G30" s="149"/>
      <c r="H30" s="98">
        <f>SUM(H11:H29)</f>
        <v>22164.38</v>
      </c>
      <c r="I30" s="98">
        <f t="shared" ref="I30:J30" si="6">SUM(I11:I29)</f>
        <v>1221.1399999999999</v>
      </c>
      <c r="J30" s="98">
        <f t="shared" si="6"/>
        <v>23385.52</v>
      </c>
    </row>
    <row r="31" spans="1:15" ht="12.75" customHeight="1" x14ac:dyDescent="0.25">
      <c r="A31" s="41" t="s">
        <v>21</v>
      </c>
      <c r="B31" s="18"/>
      <c r="C31" s="19"/>
      <c r="D31" s="19"/>
      <c r="E31" s="20"/>
      <c r="F31" s="18"/>
      <c r="G31" s="18"/>
      <c r="H31" s="21"/>
      <c r="I31" s="21"/>
      <c r="J31" s="24"/>
    </row>
    <row r="32" spans="1:15" ht="12.75" customHeight="1" x14ac:dyDescent="0.25">
      <c r="A32" s="150" t="s">
        <v>12</v>
      </c>
      <c r="B32" s="104" t="s">
        <v>48</v>
      </c>
      <c r="C32" s="45"/>
      <c r="D32" s="45"/>
      <c r="E32" s="105">
        <v>6171</v>
      </c>
      <c r="F32" s="105">
        <v>6123</v>
      </c>
      <c r="G32" s="106"/>
      <c r="H32" s="110">
        <v>800</v>
      </c>
      <c r="I32" s="108">
        <v>-226.34</v>
      </c>
      <c r="J32" s="109">
        <f>SUM(H32:I32)</f>
        <v>573.66</v>
      </c>
      <c r="K32" s="47"/>
    </row>
    <row r="33" spans="1:12" ht="12.75" customHeight="1" x14ac:dyDescent="0.25">
      <c r="A33" s="151"/>
      <c r="B33" s="104" t="s">
        <v>53</v>
      </c>
      <c r="C33" s="111"/>
      <c r="D33" s="112"/>
      <c r="E33" s="103">
        <v>6171</v>
      </c>
      <c r="F33" s="103">
        <v>6125</v>
      </c>
      <c r="G33" s="71"/>
      <c r="H33" s="44">
        <v>200</v>
      </c>
      <c r="I33" s="46">
        <v>5.2</v>
      </c>
      <c r="J33" s="77">
        <f>SUM(H33:I33)</f>
        <v>205.2</v>
      </c>
      <c r="K33" s="47"/>
    </row>
    <row r="34" spans="1:12" ht="12.75" customHeight="1" x14ac:dyDescent="0.25">
      <c r="A34" s="150" t="s">
        <v>13</v>
      </c>
      <c r="B34" s="97" t="s">
        <v>52</v>
      </c>
      <c r="C34" s="97"/>
      <c r="D34" s="97"/>
      <c r="E34" s="95">
        <v>3429</v>
      </c>
      <c r="F34" s="95">
        <v>6121</v>
      </c>
      <c r="G34" s="95">
        <v>9334</v>
      </c>
      <c r="H34" s="114">
        <v>6031</v>
      </c>
      <c r="I34" s="108">
        <v>-850</v>
      </c>
      <c r="J34" s="66">
        <f t="shared" ref="J34:J38" si="7">H34+I34</f>
        <v>5181</v>
      </c>
      <c r="K34" s="47"/>
      <c r="L34" s="76"/>
    </row>
    <row r="35" spans="1:12" ht="12.75" customHeight="1" x14ac:dyDescent="0.25">
      <c r="A35" s="152"/>
      <c r="B35" s="113" t="s">
        <v>81</v>
      </c>
      <c r="C35" s="97"/>
      <c r="D35" s="97"/>
      <c r="E35" s="95">
        <v>3429</v>
      </c>
      <c r="F35" s="95">
        <v>6121</v>
      </c>
      <c r="G35" s="95">
        <v>9334</v>
      </c>
      <c r="H35" s="110">
        <v>5181</v>
      </c>
      <c r="I35" s="108">
        <v>-3000</v>
      </c>
      <c r="J35" s="66">
        <f t="shared" si="7"/>
        <v>2181</v>
      </c>
      <c r="K35" s="47"/>
      <c r="L35" s="76"/>
    </row>
    <row r="36" spans="1:12" ht="12.75" customHeight="1" x14ac:dyDescent="0.25">
      <c r="A36" s="152"/>
      <c r="B36" s="113" t="s">
        <v>80</v>
      </c>
      <c r="C36" s="97"/>
      <c r="D36" s="97"/>
      <c r="E36" s="95">
        <v>3631</v>
      </c>
      <c r="F36" s="95">
        <v>6121</v>
      </c>
      <c r="G36" s="95">
        <v>2403</v>
      </c>
      <c r="H36" s="110">
        <v>3650</v>
      </c>
      <c r="I36" s="108">
        <v>-3500</v>
      </c>
      <c r="J36" s="66">
        <f>H36+I36</f>
        <v>150</v>
      </c>
      <c r="K36" s="47"/>
      <c r="L36" s="76"/>
    </row>
    <row r="37" spans="1:12" ht="12.75" customHeight="1" x14ac:dyDescent="0.25">
      <c r="A37" s="152"/>
      <c r="B37" s="118" t="s">
        <v>79</v>
      </c>
      <c r="C37" s="97"/>
      <c r="D37" s="97"/>
      <c r="E37" s="95">
        <v>3611</v>
      </c>
      <c r="F37" s="95">
        <v>6121</v>
      </c>
      <c r="G37" s="95">
        <v>2151</v>
      </c>
      <c r="H37" s="110">
        <v>18513</v>
      </c>
      <c r="I37" s="108">
        <v>-3500</v>
      </c>
      <c r="J37" s="66">
        <f t="shared" si="7"/>
        <v>15013</v>
      </c>
      <c r="K37" s="47"/>
      <c r="L37" s="76"/>
    </row>
    <row r="38" spans="1:12" ht="12.75" customHeight="1" x14ac:dyDescent="0.25">
      <c r="A38" s="151"/>
      <c r="B38" s="120" t="s">
        <v>58</v>
      </c>
      <c r="C38" s="121"/>
      <c r="D38" s="97"/>
      <c r="E38" s="95">
        <v>3314</v>
      </c>
      <c r="F38" s="95">
        <v>6121</v>
      </c>
      <c r="G38" s="95">
        <v>2203</v>
      </c>
      <c r="H38" s="110">
        <v>11889</v>
      </c>
      <c r="I38" s="108">
        <v>-150</v>
      </c>
      <c r="J38" s="66">
        <f t="shared" si="7"/>
        <v>11739</v>
      </c>
      <c r="K38" s="47"/>
      <c r="L38" s="76"/>
    </row>
    <row r="39" spans="1:12" ht="12.95" customHeight="1" x14ac:dyDescent="0.25">
      <c r="A39" s="49"/>
      <c r="B39" s="50"/>
      <c r="C39" s="51"/>
      <c r="D39" s="51"/>
      <c r="E39" s="147" t="s">
        <v>22</v>
      </c>
      <c r="F39" s="147"/>
      <c r="G39" s="147"/>
      <c r="H39" s="108">
        <f>SUM(H32:H38)</f>
        <v>46264</v>
      </c>
      <c r="I39" s="108">
        <f t="shared" ref="I39:J39" si="8">SUM(I32:I38)</f>
        <v>-11221.14</v>
      </c>
      <c r="J39" s="108">
        <f t="shared" si="8"/>
        <v>35042.86</v>
      </c>
    </row>
    <row r="40" spans="1:12" ht="12.95" customHeight="1" x14ac:dyDescent="0.25">
      <c r="A40" s="52" t="s">
        <v>32</v>
      </c>
      <c r="B40" s="53"/>
      <c r="C40" s="54"/>
      <c r="D40" s="54"/>
      <c r="E40" s="55"/>
      <c r="F40" s="55"/>
      <c r="G40" s="55"/>
      <c r="H40" s="36"/>
      <c r="I40" s="37"/>
      <c r="J40" s="13"/>
    </row>
    <row r="41" spans="1:12" ht="12.95" customHeight="1" x14ac:dyDescent="0.25">
      <c r="A41" s="100" t="s">
        <v>12</v>
      </c>
      <c r="B41" s="73" t="s">
        <v>56</v>
      </c>
      <c r="C41" s="45"/>
      <c r="D41" s="48"/>
      <c r="E41" s="74"/>
      <c r="F41" s="71" t="s">
        <v>55</v>
      </c>
      <c r="G41" s="71"/>
      <c r="H41" s="44">
        <v>171985.38</v>
      </c>
      <c r="I41" s="46">
        <v>-10000</v>
      </c>
      <c r="J41" s="44">
        <f>H41+I41</f>
        <v>161985.38</v>
      </c>
    </row>
    <row r="42" spans="1:12" ht="12.95" customHeight="1" x14ac:dyDescent="0.25">
      <c r="A42" s="16"/>
      <c r="B42" s="15"/>
      <c r="C42" s="16"/>
      <c r="D42" s="16"/>
      <c r="E42" s="141" t="s">
        <v>33</v>
      </c>
      <c r="F42" s="142"/>
      <c r="G42" s="143"/>
      <c r="H42" s="56">
        <f>SUM(H41:H41)</f>
        <v>171985.38</v>
      </c>
      <c r="I42" s="39">
        <f>SUM(I41:I41)</f>
        <v>-10000</v>
      </c>
      <c r="J42" s="56">
        <f>SUM(J41:J41)</f>
        <v>161985.38</v>
      </c>
    </row>
    <row r="43" spans="1:12" ht="12.95" customHeight="1" x14ac:dyDescent="0.25">
      <c r="A43" s="16"/>
      <c r="B43" s="15"/>
      <c r="C43" s="16"/>
      <c r="D43" s="16"/>
      <c r="E43" s="25"/>
      <c r="F43" s="25"/>
      <c r="G43" s="26"/>
      <c r="H43" s="36"/>
      <c r="I43" s="37"/>
      <c r="J43" s="38"/>
    </row>
    <row r="44" spans="1:12" ht="12.95" customHeight="1" x14ac:dyDescent="0.25">
      <c r="A44" s="3"/>
      <c r="B44" s="80" t="s">
        <v>31</v>
      </c>
      <c r="C44" s="19"/>
      <c r="D44" s="19"/>
      <c r="E44" s="144" t="s">
        <v>15</v>
      </c>
      <c r="F44" s="145"/>
      <c r="G44" s="145"/>
      <c r="H44" s="146"/>
      <c r="I44" s="23">
        <f>I6</f>
        <v>0</v>
      </c>
      <c r="J44" s="42"/>
    </row>
    <row r="45" spans="1:12" ht="12.95" customHeight="1" x14ac:dyDescent="0.25">
      <c r="A45" s="3"/>
      <c r="B45" s="81"/>
      <c r="C45" s="19"/>
      <c r="D45" s="19"/>
      <c r="E45" s="144" t="s">
        <v>23</v>
      </c>
      <c r="F45" s="145"/>
      <c r="G45" s="145"/>
      <c r="H45" s="146"/>
      <c r="I45" s="23">
        <f>I30+I7</f>
        <v>1221.1399999999999</v>
      </c>
      <c r="J45" s="14"/>
    </row>
    <row r="46" spans="1:12" ht="12.95" customHeight="1" x14ac:dyDescent="0.25">
      <c r="A46" s="3"/>
      <c r="B46" s="81"/>
      <c r="C46" s="19"/>
      <c r="D46" s="19"/>
      <c r="E46" s="144" t="s">
        <v>24</v>
      </c>
      <c r="F46" s="145"/>
      <c r="G46" s="145"/>
      <c r="H46" s="146"/>
      <c r="I46" s="23">
        <f>I39+I8</f>
        <v>-11221.14</v>
      </c>
      <c r="J46" s="43"/>
    </row>
    <row r="47" spans="1:12" ht="12.95" customHeight="1" x14ac:dyDescent="0.25">
      <c r="A47" s="3"/>
      <c r="B47" s="81"/>
      <c r="C47" s="19"/>
      <c r="D47" s="19"/>
      <c r="E47" s="144" t="s">
        <v>25</v>
      </c>
      <c r="F47" s="145"/>
      <c r="G47" s="145"/>
      <c r="H47" s="146"/>
      <c r="I47" s="23">
        <f>I45+I46</f>
        <v>-10000</v>
      </c>
      <c r="J47" s="43"/>
    </row>
    <row r="48" spans="1:12" ht="12.95" customHeight="1" x14ac:dyDescent="0.25">
      <c r="A48" s="3"/>
      <c r="B48" s="81"/>
      <c r="C48" s="19"/>
      <c r="D48" s="19"/>
      <c r="E48" s="138" t="s">
        <v>26</v>
      </c>
      <c r="F48" s="139"/>
      <c r="G48" s="139"/>
      <c r="H48" s="140"/>
      <c r="I48" s="23">
        <f>I44-I47</f>
        <v>10000</v>
      </c>
      <c r="J48" s="43"/>
    </row>
    <row r="49" spans="1:10" ht="12.95" customHeight="1" x14ac:dyDescent="0.25">
      <c r="A49" s="3"/>
      <c r="B49" s="81"/>
      <c r="C49" s="19"/>
      <c r="D49" s="19"/>
      <c r="E49" s="138" t="s">
        <v>27</v>
      </c>
      <c r="F49" s="139"/>
      <c r="G49" s="139"/>
      <c r="H49" s="140"/>
      <c r="I49" s="23">
        <f>I42</f>
        <v>-10000</v>
      </c>
      <c r="J49" s="43"/>
    </row>
    <row r="50" spans="1:10" ht="12.95" customHeight="1" x14ac:dyDescent="0.25">
      <c r="A50" s="3"/>
      <c r="B50" s="61"/>
      <c r="C50" s="33"/>
      <c r="D50" s="33"/>
      <c r="E50" s="34"/>
      <c r="F50" s="3"/>
      <c r="G50" s="18"/>
      <c r="H50" s="60">
        <v>45574</v>
      </c>
      <c r="I50" s="61"/>
      <c r="J50" s="62">
        <v>45588</v>
      </c>
    </row>
    <row r="51" spans="1:10" ht="12.95" customHeight="1" x14ac:dyDescent="0.25">
      <c r="A51" s="3"/>
      <c r="B51" s="80" t="s">
        <v>34</v>
      </c>
      <c r="C51" s="19"/>
      <c r="D51" s="19"/>
      <c r="E51" s="35" t="s">
        <v>28</v>
      </c>
      <c r="F51" s="27"/>
      <c r="G51" s="28"/>
      <c r="H51" s="63">
        <v>628805.48</v>
      </c>
      <c r="I51" s="64">
        <f>I44</f>
        <v>0</v>
      </c>
      <c r="J51" s="64">
        <f>H51+I51</f>
        <v>628805.48</v>
      </c>
    </row>
    <row r="52" spans="1:10" ht="12.95" customHeight="1" x14ac:dyDescent="0.25">
      <c r="A52" s="3"/>
      <c r="B52" s="81"/>
      <c r="C52" s="19"/>
      <c r="D52" s="19"/>
      <c r="E52" s="29" t="s">
        <v>23</v>
      </c>
      <c r="F52" s="30"/>
      <c r="G52" s="22"/>
      <c r="H52" s="65">
        <v>544943.1</v>
      </c>
      <c r="I52" s="64">
        <f>I30+I7</f>
        <v>1221.1399999999999</v>
      </c>
      <c r="J52" s="66">
        <f>H52+I52</f>
        <v>546164.24</v>
      </c>
    </row>
    <row r="53" spans="1:10" ht="12.95" customHeight="1" x14ac:dyDescent="0.25">
      <c r="A53" s="3"/>
      <c r="B53" s="81"/>
      <c r="C53" s="19"/>
      <c r="D53" s="19"/>
      <c r="E53" s="14" t="s">
        <v>24</v>
      </c>
      <c r="F53" s="18"/>
      <c r="G53" s="31"/>
      <c r="H53" s="65">
        <v>246031.97</v>
      </c>
      <c r="I53" s="64">
        <f>I39+I8</f>
        <v>-11221.14</v>
      </c>
      <c r="J53" s="66">
        <f>H53+I53</f>
        <v>234810.83000000002</v>
      </c>
    </row>
    <row r="54" spans="1:10" ht="12.95" customHeight="1" x14ac:dyDescent="0.25">
      <c r="A54" s="3"/>
      <c r="B54" s="82"/>
      <c r="C54" s="33"/>
      <c r="D54" s="33"/>
      <c r="E54" s="32" t="s">
        <v>29</v>
      </c>
      <c r="F54" s="30"/>
      <c r="G54" s="22"/>
      <c r="H54" s="64">
        <f>H52+H53</f>
        <v>790975.07</v>
      </c>
      <c r="I54" s="64">
        <f>SUM(I52:I53)</f>
        <v>-10000</v>
      </c>
      <c r="J54" s="64">
        <f>SUM(J52:J53)</f>
        <v>780975.07000000007</v>
      </c>
    </row>
    <row r="55" spans="1:10" ht="12.95" customHeight="1" x14ac:dyDescent="0.25">
      <c r="A55" s="3"/>
      <c r="B55" s="61"/>
      <c r="C55" s="33"/>
      <c r="D55" s="33"/>
      <c r="E55" s="14" t="s">
        <v>18</v>
      </c>
      <c r="F55" s="18"/>
      <c r="G55" s="31"/>
      <c r="H55" s="66">
        <f>H51-H54</f>
        <v>-162169.58999999997</v>
      </c>
      <c r="I55" s="64">
        <f>I51-I54</f>
        <v>10000</v>
      </c>
      <c r="J55" s="66">
        <f>J51-J54</f>
        <v>-152169.59000000008</v>
      </c>
    </row>
    <row r="56" spans="1:10" ht="12.95" customHeight="1" x14ac:dyDescent="0.25">
      <c r="A56" s="3"/>
      <c r="B56" s="79" t="s">
        <v>43</v>
      </c>
      <c r="C56" s="33"/>
      <c r="D56" s="33"/>
      <c r="E56" s="29" t="s">
        <v>30</v>
      </c>
      <c r="F56" s="30"/>
      <c r="G56" s="22"/>
      <c r="H56" s="67">
        <v>0</v>
      </c>
      <c r="I56" s="64">
        <f>I49</f>
        <v>-10000</v>
      </c>
      <c r="J56" s="66">
        <f>H56+I56</f>
        <v>-10000</v>
      </c>
    </row>
    <row r="57" spans="1:10" ht="12.95" customHeight="1" x14ac:dyDescent="0.25"/>
    <row r="58" spans="1:10" ht="12.95" customHeight="1" x14ac:dyDescent="0.25"/>
    <row r="59" spans="1:10" ht="12.95" customHeight="1" x14ac:dyDescent="0.25"/>
    <row r="60" spans="1:10" ht="12.95" customHeight="1" x14ac:dyDescent="0.25"/>
    <row r="61" spans="1:10" ht="12.95" customHeight="1" x14ac:dyDescent="0.25"/>
    <row r="62" spans="1:10" ht="12.95" customHeight="1" x14ac:dyDescent="0.25"/>
    <row r="63" spans="1:10" ht="12.95" customHeight="1" x14ac:dyDescent="0.25"/>
    <row r="64" spans="1:10" ht="12.95" customHeight="1" x14ac:dyDescent="0.25"/>
    <row r="65" ht="12.95" customHeight="1" x14ac:dyDescent="0.25"/>
    <row r="66" ht="12.95" customHeight="1" x14ac:dyDescent="0.25"/>
    <row r="67" ht="12.95" customHeight="1" x14ac:dyDescent="0.25"/>
    <row r="68" ht="12.95" customHeight="1" x14ac:dyDescent="0.25"/>
  </sheetData>
  <mergeCells count="27">
    <mergeCell ref="A21:A24"/>
    <mergeCell ref="E39:G39"/>
    <mergeCell ref="E30:G30"/>
    <mergeCell ref="A32:A33"/>
    <mergeCell ref="A25:A26"/>
    <mergeCell ref="A27:A29"/>
    <mergeCell ref="A34:A38"/>
    <mergeCell ref="E49:H49"/>
    <mergeCell ref="E42:G42"/>
    <mergeCell ref="E44:H44"/>
    <mergeCell ref="E45:H45"/>
    <mergeCell ref="E46:H46"/>
    <mergeCell ref="E47:H47"/>
    <mergeCell ref="E48:H48"/>
    <mergeCell ref="A17:A20"/>
    <mergeCell ref="H1:J1"/>
    <mergeCell ref="B2:B3"/>
    <mergeCell ref="E2:E3"/>
    <mergeCell ref="F2:F3"/>
    <mergeCell ref="G2:G3"/>
    <mergeCell ref="E6:G6"/>
    <mergeCell ref="E7:G7"/>
    <mergeCell ref="E8:G8"/>
    <mergeCell ref="E9:G9"/>
    <mergeCell ref="A15:A16"/>
    <mergeCell ref="A11:A12"/>
    <mergeCell ref="A13:A14"/>
  </mergeCells>
  <conditionalFormatting sqref="C6:D8 B1:B2">
    <cfRule type="expression" dxfId="59" priority="1033" stopIfTrue="1">
      <formula>#REF!="Z"</formula>
    </cfRule>
    <cfRule type="expression" dxfId="58" priority="1034" stopIfTrue="1">
      <formula>#REF!="T"</formula>
    </cfRule>
    <cfRule type="expression" dxfId="57" priority="1035" stopIfTrue="1">
      <formula>#REF!="Y"</formula>
    </cfRule>
  </conditionalFormatting>
  <conditionalFormatting sqref="H52">
    <cfRule type="expression" dxfId="56" priority="1030" stopIfTrue="1">
      <formula>$J52="Z"</formula>
    </cfRule>
    <cfRule type="expression" dxfId="55" priority="1031" stopIfTrue="1">
      <formula>$J52="T"</formula>
    </cfRule>
    <cfRule type="expression" dxfId="54" priority="1032" stopIfTrue="1">
      <formula>$J52="Y"</formula>
    </cfRule>
  </conditionalFormatting>
  <conditionalFormatting sqref="H53">
    <cfRule type="expression" dxfId="53" priority="1027" stopIfTrue="1">
      <formula>$J53="Z"</formula>
    </cfRule>
    <cfRule type="expression" dxfId="52" priority="1028" stopIfTrue="1">
      <formula>$J53="T"</formula>
    </cfRule>
    <cfRule type="expression" dxfId="51" priority="1029" stopIfTrue="1">
      <formula>$J53="Y"</formula>
    </cfRule>
  </conditionalFormatting>
  <conditionalFormatting sqref="H51">
    <cfRule type="expression" dxfId="50" priority="1024" stopIfTrue="1">
      <formula>$J51="Z"</formula>
    </cfRule>
    <cfRule type="expression" dxfId="49" priority="1025" stopIfTrue="1">
      <formula>$J51="T"</formula>
    </cfRule>
    <cfRule type="expression" dxfId="48" priority="1026" stopIfTrue="1">
      <formula>$J51="Y"</formula>
    </cfRule>
  </conditionalFormatting>
  <conditionalFormatting sqref="H52">
    <cfRule type="expression" dxfId="47" priority="1021" stopIfTrue="1">
      <formula>$J52="Z"</formula>
    </cfRule>
    <cfRule type="expression" dxfId="46" priority="1022" stopIfTrue="1">
      <formula>$J52="T"</formula>
    </cfRule>
    <cfRule type="expression" dxfId="45" priority="1023" stopIfTrue="1">
      <formula>$J52="Y"</formula>
    </cfRule>
  </conditionalFormatting>
  <conditionalFormatting sqref="H53">
    <cfRule type="expression" dxfId="44" priority="1018" stopIfTrue="1">
      <formula>$J53="Z"</formula>
    </cfRule>
    <cfRule type="expression" dxfId="43" priority="1019" stopIfTrue="1">
      <formula>$J53="T"</formula>
    </cfRule>
    <cfRule type="expression" dxfId="42" priority="1020" stopIfTrue="1">
      <formula>$J53="Y"</formula>
    </cfRule>
  </conditionalFormatting>
  <conditionalFormatting sqref="B1:B2">
    <cfRule type="expression" dxfId="41" priority="1036" stopIfTrue="1">
      <formula>#REF!="Z"</formula>
    </cfRule>
    <cfRule type="expression" dxfId="40" priority="1037" stopIfTrue="1">
      <formula>#REF!="T"</formula>
    </cfRule>
    <cfRule type="expression" dxfId="39" priority="1038" stopIfTrue="1">
      <formula>#REF!="Y"</formula>
    </cfRule>
  </conditionalFormatting>
  <conditionalFormatting sqref="H13">
    <cfRule type="expression" dxfId="38" priority="37" stopIfTrue="1">
      <formula>$L13="Z"</formula>
    </cfRule>
    <cfRule type="expression" dxfId="37" priority="38" stopIfTrue="1">
      <formula>$L13="T"</formula>
    </cfRule>
    <cfRule type="expression" dxfId="36" priority="39" stopIfTrue="1">
      <formula>$L13="Y"</formula>
    </cfRule>
  </conditionalFormatting>
  <conditionalFormatting sqref="B37:B38">
    <cfRule type="expression" dxfId="35" priority="34" stopIfTrue="1">
      <formula>#REF!="Z"</formula>
    </cfRule>
    <cfRule type="expression" dxfId="34" priority="35" stopIfTrue="1">
      <formula>#REF!="T"</formula>
    </cfRule>
    <cfRule type="expression" dxfId="33" priority="36" stopIfTrue="1">
      <formula>#REF!="Y"</formula>
    </cfRule>
  </conditionalFormatting>
  <conditionalFormatting sqref="B17:B20">
    <cfRule type="expression" dxfId="32" priority="31" stopIfTrue="1">
      <formula>#REF!="Z"</formula>
    </cfRule>
    <cfRule type="expression" dxfId="31" priority="32" stopIfTrue="1">
      <formula>#REF!="T"</formula>
    </cfRule>
    <cfRule type="expression" dxfId="30" priority="33" stopIfTrue="1">
      <formula>#REF!="Y"</formula>
    </cfRule>
  </conditionalFormatting>
  <conditionalFormatting sqref="B21">
    <cfRule type="expression" dxfId="29" priority="14" stopIfTrue="1">
      <formula>#REF!="T"</formula>
    </cfRule>
    <cfRule type="expression" dxfId="28" priority="15" stopIfTrue="1">
      <formula>#REF!="Y"</formula>
    </cfRule>
  </conditionalFormatting>
  <conditionalFormatting sqref="B22:B24">
    <cfRule type="expression" dxfId="27" priority="1039" stopIfTrue="1">
      <formula>$N22="Z"</formula>
    </cfRule>
    <cfRule type="expression" dxfId="26" priority="1040" stopIfTrue="1">
      <formula>$N22="T"</formula>
    </cfRule>
    <cfRule type="expression" dxfId="25" priority="1041" stopIfTrue="1">
      <formula>$N22="Y"</formula>
    </cfRule>
    <cfRule type="expression" dxfId="24" priority="1042" stopIfTrue="1">
      <formula>$L22="Z"</formula>
    </cfRule>
    <cfRule type="expression" dxfId="23" priority="1043" stopIfTrue="1">
      <formula>$L22="T"</formula>
    </cfRule>
    <cfRule type="expression" dxfId="22" priority="1044" stopIfTrue="1">
      <formula>$L22="Y"</formula>
    </cfRule>
    <cfRule type="expression" dxfId="21" priority="1045" stopIfTrue="1">
      <formula>$P22="Z"</formula>
    </cfRule>
    <cfRule type="expression" dxfId="20" priority="1046" stopIfTrue="1">
      <formula>$P22="T"</formula>
    </cfRule>
    <cfRule type="expression" dxfId="19" priority="1047" stopIfTrue="1">
      <formula>$P22="Y"</formula>
    </cfRule>
    <cfRule type="expression" dxfId="18" priority="1048" stopIfTrue="1">
      <formula>$J22="Z"</formula>
    </cfRule>
    <cfRule type="expression" dxfId="17" priority="1049" stopIfTrue="1">
      <formula>$J22="T"</formula>
    </cfRule>
    <cfRule type="expression" dxfId="16" priority="1050" stopIfTrue="1">
      <formula>$J22="Y"</formula>
    </cfRule>
    <cfRule type="expression" dxfId="15" priority="1051" stopIfTrue="1">
      <formula>#REF!="Z"</formula>
    </cfRule>
    <cfRule type="expression" dxfId="14" priority="1052" stopIfTrue="1">
      <formula>#REF!="T"</formula>
    </cfRule>
    <cfRule type="expression" dxfId="13" priority="1053" stopIfTrue="1">
      <formula>#REF!="Y"</formula>
    </cfRule>
  </conditionalFormatting>
  <conditionalFormatting sqref="B21">
    <cfRule type="expression" dxfId="12" priority="1054" stopIfTrue="1">
      <formula>$L21="Z"</formula>
    </cfRule>
    <cfRule type="expression" dxfId="11" priority="1055" stopIfTrue="1">
      <formula>$L21="T"</formula>
    </cfRule>
    <cfRule type="expression" dxfId="10" priority="1056" stopIfTrue="1">
      <formula>$L21="Y"</formula>
    </cfRule>
    <cfRule type="expression" dxfId="9" priority="1057" stopIfTrue="1">
      <formula>$P21="Z"</formula>
    </cfRule>
    <cfRule type="expression" dxfId="8" priority="1058" stopIfTrue="1">
      <formula>$P21="T"</formula>
    </cfRule>
    <cfRule type="expression" dxfId="7" priority="1059" stopIfTrue="1">
      <formula>$P21="Y"</formula>
    </cfRule>
    <cfRule type="expression" dxfId="6" priority="1060" stopIfTrue="1">
      <formula>$J21="Z"</formula>
    </cfRule>
    <cfRule type="expression" dxfId="5" priority="1061" stopIfTrue="1">
      <formula>$J21="T"</formula>
    </cfRule>
    <cfRule type="expression" dxfId="4" priority="1062" stopIfTrue="1">
      <formula>$J21="Y"</formula>
    </cfRule>
    <cfRule type="expression" dxfId="3" priority="1063" stopIfTrue="1">
      <formula>#REF!="Z"</formula>
    </cfRule>
    <cfRule type="expression" dxfId="2" priority="1064" stopIfTrue="1">
      <formula>$N21="Z"</formula>
    </cfRule>
    <cfRule type="expression" dxfId="1" priority="1065" stopIfTrue="1">
      <formula>$N21="T"</formula>
    </cfRule>
    <cfRule type="expression" dxfId="0" priority="1066" stopIfTrue="1">
      <formula>$N21="Y"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2024-10-16T10:26:33Z</cp:lastPrinted>
  <dcterms:created xsi:type="dcterms:W3CDTF">2019-02-01T08:27:03Z</dcterms:created>
  <dcterms:modified xsi:type="dcterms:W3CDTF">2024-10-24T10:52:08Z</dcterms:modified>
</cp:coreProperties>
</file>