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4\14\"/>
    </mc:Choice>
  </mc:AlternateContent>
  <bookViews>
    <workbookView xWindow="0" yWindow="0" windowWidth="23040" windowHeight="8490" activeTab="2"/>
  </bookViews>
  <sheets>
    <sheet name="RO č. 14" sheetId="5" r:id="rId1"/>
    <sheet name="RO č. 14 dodatek" sheetId="6" r:id="rId2"/>
    <sheet name="RO č. 14 vč. dodatku" sheetId="7" r:id="rId3"/>
  </sheets>
  <calcPr calcId="162913"/>
</workbook>
</file>

<file path=xl/calcChain.xml><?xml version="1.0" encoding="utf-8"?>
<calcChain xmlns="http://schemas.openxmlformats.org/spreadsheetml/2006/main">
  <c r="I93" i="7" l="1"/>
  <c r="J93" i="7"/>
  <c r="H93" i="7"/>
  <c r="I123" i="7"/>
  <c r="J123" i="7"/>
  <c r="H123" i="7"/>
  <c r="J122" i="7"/>
  <c r="J121" i="7"/>
  <c r="J120" i="7"/>
  <c r="J119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H138" i="7"/>
  <c r="H139" i="7" s="1"/>
  <c r="I126" i="7"/>
  <c r="I133" i="7" s="1"/>
  <c r="I140" i="7" s="1"/>
  <c r="J140" i="7" s="1"/>
  <c r="H126" i="7"/>
  <c r="J125" i="7"/>
  <c r="J126" i="7" s="1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I41" i="7"/>
  <c r="J41" i="7" s="1"/>
  <c r="I40" i="7"/>
  <c r="J39" i="7"/>
  <c r="J38" i="7"/>
  <c r="J37" i="7"/>
  <c r="J36" i="7"/>
  <c r="J35" i="7"/>
  <c r="J34" i="7"/>
  <c r="J33" i="7"/>
  <c r="J32" i="7"/>
  <c r="J31" i="7"/>
  <c r="J30" i="7"/>
  <c r="J29" i="7"/>
  <c r="P28" i="7"/>
  <c r="J28" i="7"/>
  <c r="J27" i="7"/>
  <c r="J26" i="7"/>
  <c r="J25" i="7"/>
  <c r="J24" i="7"/>
  <c r="J23" i="7"/>
  <c r="N20" i="7"/>
  <c r="I20" i="7"/>
  <c r="H20" i="7"/>
  <c r="I19" i="7"/>
  <c r="H19" i="7"/>
  <c r="I18" i="7"/>
  <c r="I128" i="7" s="1"/>
  <c r="I135" i="7" s="1"/>
  <c r="H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I136" i="7" l="1"/>
  <c r="I137" i="7"/>
  <c r="J137" i="7" s="1"/>
  <c r="H21" i="7"/>
  <c r="I21" i="7"/>
  <c r="J18" i="7"/>
  <c r="J19" i="7"/>
  <c r="J20" i="7"/>
  <c r="I129" i="7"/>
  <c r="J135" i="7"/>
  <c r="J40" i="7"/>
  <c r="I130" i="7"/>
  <c r="K40" i="7"/>
  <c r="I46" i="6"/>
  <c r="J46" i="6"/>
  <c r="I52" i="6"/>
  <c r="J52" i="6"/>
  <c r="J21" i="7" l="1"/>
  <c r="I138" i="7"/>
  <c r="I139" i="7" s="1"/>
  <c r="J136" i="7"/>
  <c r="J138" i="7" s="1"/>
  <c r="J139" i="7" s="1"/>
  <c r="I131" i="7"/>
  <c r="I132" i="7" s="1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51" i="6"/>
  <c r="H46" i="6"/>
  <c r="J50" i="6"/>
  <c r="J49" i="6"/>
  <c r="J48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H52" i="6" l="1"/>
  <c r="H67" i="6"/>
  <c r="H68" i="6" s="1"/>
  <c r="I55" i="6"/>
  <c r="I62" i="6" s="1"/>
  <c r="I69" i="6" s="1"/>
  <c r="J69" i="6" s="1"/>
  <c r="H55" i="6"/>
  <c r="J54" i="6"/>
  <c r="J55" i="6" s="1"/>
  <c r="P16" i="6"/>
  <c r="N8" i="6"/>
  <c r="J9" i="6" l="1"/>
  <c r="H9" i="6"/>
  <c r="I9" i="6"/>
  <c r="I66" i="6"/>
  <c r="J66" i="6" s="1"/>
  <c r="I59" i="6"/>
  <c r="I57" i="6"/>
  <c r="K40" i="5"/>
  <c r="I64" i="6" l="1"/>
  <c r="I84" i="5"/>
  <c r="J57" i="5"/>
  <c r="J56" i="5"/>
  <c r="J83" i="5"/>
  <c r="J82" i="5"/>
  <c r="J55" i="5"/>
  <c r="J81" i="5"/>
  <c r="J80" i="5"/>
  <c r="J79" i="5"/>
  <c r="J54" i="5"/>
  <c r="J53" i="5"/>
  <c r="J78" i="5"/>
  <c r="J77" i="5"/>
  <c r="J52" i="5"/>
  <c r="J51" i="5"/>
  <c r="J50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4" i="6" l="1"/>
  <c r="J49" i="5"/>
  <c r="J48" i="5"/>
  <c r="J47" i="5"/>
  <c r="J46" i="5"/>
  <c r="J45" i="5" l="1"/>
  <c r="I20" i="5"/>
  <c r="H20" i="5"/>
  <c r="I19" i="5"/>
  <c r="H19" i="5"/>
  <c r="I18" i="5"/>
  <c r="H18" i="5"/>
  <c r="P28" i="5" l="1"/>
  <c r="J43" i="5"/>
  <c r="J42" i="5"/>
  <c r="I41" i="5"/>
  <c r="J41" i="5" s="1"/>
  <c r="I40" i="5"/>
  <c r="J39" i="5"/>
  <c r="J40" i="5" l="1"/>
  <c r="I58" i="5"/>
  <c r="J38" i="5"/>
  <c r="J37" i="5"/>
  <c r="J36" i="5"/>
  <c r="J35" i="5"/>
  <c r="J34" i="5"/>
  <c r="J33" i="5"/>
  <c r="J31" i="5" l="1"/>
  <c r="J32" i="5"/>
  <c r="J30" i="5"/>
  <c r="J29" i="5"/>
  <c r="J17" i="5" l="1"/>
  <c r="J16" i="5" l="1"/>
  <c r="J15" i="5"/>
  <c r="J14" i="5"/>
  <c r="J13" i="5" l="1"/>
  <c r="J12" i="5"/>
  <c r="J11" i="5" l="1"/>
  <c r="J10" i="5"/>
  <c r="J6" i="5" l="1"/>
  <c r="J7" i="5"/>
  <c r="J8" i="5"/>
  <c r="J19" i="5" s="1"/>
  <c r="J9" i="5"/>
  <c r="J20" i="5" s="1"/>
  <c r="J5" i="5"/>
  <c r="J18" i="5" l="1"/>
  <c r="H58" i="5" l="1"/>
  <c r="J44" i="5"/>
  <c r="J28" i="5" l="1"/>
  <c r="H84" i="5"/>
  <c r="J62" i="5" l="1"/>
  <c r="J27" i="5"/>
  <c r="J61" i="5"/>
  <c r="J26" i="5" l="1"/>
  <c r="J25" i="5"/>
  <c r="J60" i="5"/>
  <c r="J84" i="5" s="1"/>
  <c r="J24" i="5" l="1"/>
  <c r="J23" i="5"/>
  <c r="J58" i="5" s="1"/>
  <c r="H21" i="5" l="1"/>
  <c r="I21" i="5" l="1"/>
  <c r="J21" i="5" l="1"/>
  <c r="N20" i="5" l="1"/>
  <c r="I87" i="5" l="1"/>
  <c r="I94" i="5" s="1"/>
  <c r="I101" i="5" s="1"/>
  <c r="J101" i="5" s="1"/>
  <c r="H87" i="5"/>
  <c r="J86" i="5"/>
  <c r="I89" i="5"/>
  <c r="H99" i="5"/>
  <c r="H100" i="5" s="1"/>
  <c r="I98" i="5" l="1"/>
  <c r="J98" i="5" s="1"/>
  <c r="J87" i="5"/>
  <c r="I90" i="5"/>
  <c r="I96" i="5"/>
  <c r="I91" i="5"/>
  <c r="I97" i="5"/>
  <c r="I92" i="5" l="1"/>
  <c r="I93" i="5" s="1"/>
  <c r="I99" i="5"/>
  <c r="I100" i="5" s="1"/>
  <c r="J97" i="5"/>
  <c r="J99" i="5" s="1"/>
  <c r="J96" i="5"/>
  <c r="J100" i="5" l="1"/>
  <c r="I65" i="6" l="1"/>
  <c r="I67" i="6" s="1"/>
  <c r="I68" i="6" s="1"/>
  <c r="I58" i="6"/>
  <c r="I60" i="6" s="1"/>
  <c r="I61" i="6" s="1"/>
  <c r="J65" i="6" l="1"/>
  <c r="J67" i="6" s="1"/>
  <c r="J68" i="6" s="1"/>
</calcChain>
</file>

<file path=xl/sharedStrings.xml><?xml version="1.0" encoding="utf-8"?>
<sst xmlns="http://schemas.openxmlformats.org/spreadsheetml/2006/main" count="568" uniqueCount="190">
  <si>
    <t>Poř.</t>
  </si>
  <si>
    <t xml:space="preserve"> </t>
  </si>
  <si>
    <t>Účel.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</si>
  <si>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</si>
  <si>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</si>
  <si>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</si>
  <si>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</si>
  <si>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</si>
  <si>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</si>
  <si>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</si>
  <si>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</si>
  <si>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</si>
  <si>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</si>
  <si>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</si>
  <si>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3.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</si>
  <si>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</si>
  <si>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</si>
  <si>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</si>
  <si>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</si>
  <si>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</si>
  <si>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</si>
  <si>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</si>
  <si>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</si>
  <si>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</si>
  <si>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</si>
  <si>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</si>
  <si>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</si>
  <si>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</si>
  <si>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</si>
  <si>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</si>
  <si>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</si>
  <si>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</si>
  <si>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</si>
  <si>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</si>
  <si>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Rekapitulace celkového rozpočtu města na rok 2024 včetně RO</t>
  </si>
  <si>
    <t>P= příjmy   V= výdaje   NZ= nově zařazeno do R2024</t>
  </si>
  <si>
    <t>Re-use</t>
  </si>
  <si>
    <t>snižuji příjem dotace: 2 400 (plán) - 2 174,5 (skut.) =</t>
  </si>
  <si>
    <t>snižuji příjem z popl. za ukládání odpadů</t>
  </si>
  <si>
    <t>ODPA</t>
  </si>
  <si>
    <t>Příloha k us. č. RMO/x/x/24</t>
  </si>
  <si>
    <t>4.</t>
  </si>
  <si>
    <t>5.</t>
  </si>
  <si>
    <t>6.</t>
  </si>
  <si>
    <t>Otrokovice, 13.11.2024</t>
  </si>
  <si>
    <t xml:space="preserve">Rozpočtové opatření č. 14/2024 - změna schváleného rozpočtu roku 2024 - listopad (údaje v tis. Kč) </t>
  </si>
  <si>
    <t>č. 14</t>
  </si>
  <si>
    <t>EKO Příjem inv. dotace z MMR pro Digitalizace SÚ - EU</t>
  </si>
  <si>
    <t>EKO Příjem inv. dotace z MMR pro Digitalizace SÚ - SR</t>
  </si>
  <si>
    <t>EKO Nein. dotace z MMR pro Digitalizace SÚ - úprava</t>
  </si>
  <si>
    <t>EKO DHM pro digitalizaci SÚ - úprava</t>
  </si>
  <si>
    <t>EKO Investice - progr. vybavení z MMR pro digitalizaci SÚ - EU</t>
  </si>
  <si>
    <t>EKO Spotř. materiál na digitalizaci SÚ - úprava</t>
  </si>
  <si>
    <t>EKO Investice - progr. vybavení z MMR pro digitalizaci SÚ - SR</t>
  </si>
  <si>
    <t>0450</t>
  </si>
  <si>
    <t>00100</t>
  </si>
  <si>
    <t>EKO Vratka dotace poskytnuté SENIORu (pohyb SENIOR - město)</t>
  </si>
  <si>
    <t>EKO Vratka dotace poskytnuté SENIORu (pohyb město KÚ ZK)</t>
  </si>
  <si>
    <t>0521</t>
  </si>
  <si>
    <t>SOC Fin. dar Hospicu sv. Kopeček, IČO 73634671</t>
  </si>
  <si>
    <t>DOP bezpečnost sil. provozu, dopravně-inž. posouzení na ul. Tylova</t>
  </si>
  <si>
    <t>DOP bezpečnost sil. provozu, dopravně-inž. posouzení na ul. Tylova - nákup služeb</t>
  </si>
  <si>
    <t>5198</t>
  </si>
  <si>
    <t>00120</t>
  </si>
  <si>
    <t>NZ</t>
  </si>
  <si>
    <t>0404</t>
  </si>
  <si>
    <t>13010</t>
  </si>
  <si>
    <t>MPSV příspěvek na výkon pěstounské péče, P, snížení</t>
  </si>
  <si>
    <t>příspěvek na výkon PP</t>
  </si>
  <si>
    <t>0174</t>
  </si>
  <si>
    <t>EKO úroky snížení</t>
  </si>
  <si>
    <t xml:space="preserve">EKO DSZO pořízení informačních tabulí na zastávkách MHD </t>
  </si>
  <si>
    <t>TSO VO na ul. Moravní - prodloužení u nových bytových domů</t>
  </si>
  <si>
    <t>0324</t>
  </si>
  <si>
    <t>snižuji úroky</t>
  </si>
  <si>
    <t>TSO Re-use pointy - příprava území</t>
  </si>
  <si>
    <t>EKO DSZO, příspěvek na provoz a úhrada ztráty, přesun na pol. 6122 - inf. tabule</t>
  </si>
  <si>
    <t>EKO MAP IV - rezerva</t>
  </si>
  <si>
    <t>2404</t>
  </si>
  <si>
    <t>EKO Ubytovna ARTEX změna ODPA - z pomoci uprchlíkům na nebyty</t>
  </si>
  <si>
    <t>1244</t>
  </si>
  <si>
    <t>0167</t>
  </si>
  <si>
    <t>2473</t>
  </si>
  <si>
    <t>0523</t>
  </si>
  <si>
    <t>0730</t>
  </si>
  <si>
    <t>OŠK Záštita starostky</t>
  </si>
  <si>
    <t>OŠK Fin. dar pro Winter Cup na akci Winter Cup Tour 2024</t>
  </si>
  <si>
    <t xml:space="preserve">OŠK Nákup materiálu j.n.  </t>
  </si>
  <si>
    <t xml:space="preserve">OŠK Nákup ostatních služeb    </t>
  </si>
  <si>
    <t xml:space="preserve">OŠK Neinvestiční transfery spolkům </t>
  </si>
  <si>
    <t>OŠK Neinvestiční transfery spolkům - TJ Jiskra Otrokovice</t>
  </si>
  <si>
    <t>7.</t>
  </si>
  <si>
    <t xml:space="preserve">beru 280 tis. Kč na 2295/6122 a 1266,84 na ODPA 6112 = </t>
  </si>
  <si>
    <t>8.</t>
  </si>
  <si>
    <t>EKO oprava suterénu v MŠ Zahradní - povodně 2024</t>
  </si>
  <si>
    <t>0528</t>
  </si>
  <si>
    <t>KTAJ Odměny členů zastupitelstev obcí a krajů</t>
  </si>
  <si>
    <t>KTAJ Povinné pojistné na sociální zabezpečení a příspěvek na státní politiku zamětnanosti</t>
  </si>
  <si>
    <t>KTAJ Povinné pojištění na veřejné zdravotní pojištění</t>
  </si>
  <si>
    <t>KTAJ Ostatní osobní výdaje</t>
  </si>
  <si>
    <t>KTAJ Platy zaměstnanců v pracovním poměru</t>
  </si>
  <si>
    <t>0624</t>
  </si>
  <si>
    <t>0604</t>
  </si>
  <si>
    <t>0608</t>
  </si>
  <si>
    <t>0325</t>
  </si>
  <si>
    <t>9.</t>
  </si>
  <si>
    <t>TEHOS SAB - ostatní služby - snížení</t>
  </si>
  <si>
    <t>TEHOS SH - ostatní služby - snížení</t>
  </si>
  <si>
    <t>TEHOS MK - ostatní služby - snížení</t>
  </si>
  <si>
    <t>TEHOS ROŠ  - opravy a udržování - zvýšení</t>
  </si>
  <si>
    <t>ORM - Revitalizace areálu ZŠ TGM</t>
  </si>
  <si>
    <t>2403</t>
  </si>
  <si>
    <t>ORM - ZŠ Tráv odb. učebny IROP …1631</t>
  </si>
  <si>
    <t xml:space="preserve">ORM - ZŠ Mánesova rekonstrukce kuchyně </t>
  </si>
  <si>
    <t>ORM - Oprava lávek přes Dřevnici</t>
  </si>
  <si>
    <t>0808</t>
  </si>
  <si>
    <t>0807</t>
  </si>
  <si>
    <t>ORM - Oprava chodníků v lok. Trávníky a Přednádraží</t>
  </si>
  <si>
    <t>ORM - Oprava chodníků Střed a Újezdy</t>
  </si>
  <si>
    <t>10.</t>
  </si>
  <si>
    <t xml:space="preserve">ORM MŠ na ul. Zahradní 1202 - kuchyně </t>
  </si>
  <si>
    <t>ORM Zastávka MHD na ul. Zlínská</t>
  </si>
  <si>
    <t>ORM Rek.ul.Hložkova a Milíčova</t>
  </si>
  <si>
    <t>ORM DPS Hlavní 1161 rekonstrukce</t>
  </si>
  <si>
    <t>ORM Revitalizace ROŠ</t>
  </si>
  <si>
    <t xml:space="preserve">ORM Rozšíření hřbitova - zvýšení kapacity                 </t>
  </si>
  <si>
    <t>ORM Křižovatka Komenského Nadjezd</t>
  </si>
  <si>
    <t>ORM Hasičská zbrojnice Kvítkovice</t>
  </si>
  <si>
    <t>ORM BD ul. K. Čapka</t>
  </si>
  <si>
    <t>ORM Výměna svítidel s RRAVM</t>
  </si>
  <si>
    <t>ORM Páteř.cyklostezka O. - V. napojení Baťov</t>
  </si>
  <si>
    <t>ORM ZŠ Tráv odb. učebny IROP …1631</t>
  </si>
  <si>
    <t>ORM Výstavba MK na ul. Smetanova</t>
  </si>
  <si>
    <t xml:space="preserve">ORM ZŠ Mánesova rekonstrukce kuchyně </t>
  </si>
  <si>
    <t xml:space="preserve">ORM Náves Kvítkovice </t>
  </si>
  <si>
    <t>ORM Stezka pro pěší a cyklisty Kvítkovice - Malenovice</t>
  </si>
  <si>
    <t>ORM Pohni městem Trávníky + Přednádraží</t>
  </si>
  <si>
    <t>ORM Pohni městem Kvítkovice Letiště</t>
  </si>
  <si>
    <t>EKO příjem nein. dotace na realizaci aktivit Besip od ZK</t>
  </si>
  <si>
    <t>EKO příjem nein. dotace na realizaci aktivit Besip od ZK - pronájem kinosálu</t>
  </si>
  <si>
    <t>EKO příjem nein. dotace na realizaci aktivit Besip od ZK - věcné dary</t>
  </si>
  <si>
    <t>0326</t>
  </si>
  <si>
    <t>0327</t>
  </si>
  <si>
    <t>0794</t>
  </si>
  <si>
    <t>0605</t>
  </si>
  <si>
    <t>2130</t>
  </si>
  <si>
    <t>Rozpočtové opatření č. 14/2024 - změna schváleného rozpočtu roku 2024 - listopad (údaje v tis. Kč) DODATEK</t>
  </si>
  <si>
    <t>KRŘ JSDH Otrokovice, Ostatní platy</t>
  </si>
  <si>
    <t>KRŘ JSDH Otrokovice, Ostatní povinné pojistné placené zaměstnavatelem</t>
  </si>
  <si>
    <t>KRŘ JSDH Otrokovice, Ostatní osobní výdaje</t>
  </si>
  <si>
    <t>KRŘ JSDH Otrokovice, Drobný dlouhodobý hmotný majetek</t>
  </si>
  <si>
    <t>KRŘ JSDH Otrokovice, Nákup materiálu jinde nezařazený</t>
  </si>
  <si>
    <t>KRŘ JSDH Otrokovice, Elektrická energie</t>
  </si>
  <si>
    <t>KRŘ JSDH Otrokovice, Služby elektronických komunikací</t>
  </si>
  <si>
    <t>KRŘ JSDH Otrokovice, Pohoštění</t>
  </si>
  <si>
    <t>KRŘ JSDH Otrokovice, Služby, školení a vzdělávání</t>
  </si>
  <si>
    <t>KRŘ JSDH Otrokovice, Cestovné</t>
  </si>
  <si>
    <t>KRŘ JSDH Kvítkovice, Ostatní platy</t>
  </si>
  <si>
    <t>KRŘ JSDH Kvítkovice, Ostatní povinné pojistné placené zaměstnavatelem</t>
  </si>
  <si>
    <t>KRŘ JSDH Kvítkovice, Ostatní osobní výdaje</t>
  </si>
  <si>
    <t>KRŘ JSDH Kvítkovice, Ochranné pomůcky</t>
  </si>
  <si>
    <t>KRŘ JSDH Kvítkovice, Studená voda</t>
  </si>
  <si>
    <t>KRŘ JSDH Kvítkovice, Plyn</t>
  </si>
  <si>
    <t>KRŘ JSDH Kvítkovice, Pohonné hmoty a maziva</t>
  </si>
  <si>
    <t>KRŘ JSDH Kvítkovice, Pohoštění</t>
  </si>
  <si>
    <t>KRŘ JSDH Kvítkovice, Služby elektronických komunikací</t>
  </si>
  <si>
    <t>KRŘ JSDH Kvítkovice, Služby, školení a vzdělávání</t>
  </si>
  <si>
    <t>KRŘ JSDH Kvítkovice, Cestovné</t>
  </si>
  <si>
    <t>KRŘ JSDH Kvítkovice, Dopravní prostředky</t>
  </si>
  <si>
    <t>KRŘ Zajištění PO a CO, Nákup materiálu jinde nezařazený</t>
  </si>
  <si>
    <t>KRŘ Zajištění PO a CO, Nákup ostatních služeb</t>
  </si>
  <si>
    <t>KRŘ IVVS ZK, Drobný dlouhodobý hmotný majetek</t>
  </si>
  <si>
    <t>KRŘ Ochrana obyvatelstva, Ostatní platy</t>
  </si>
  <si>
    <t>KRŘ Ochrana obyvatelstva, Potraviny</t>
  </si>
  <si>
    <t>KRŘ Ochrana obyvatelstva, Drobný dlouhodobý hmotný majetek</t>
  </si>
  <si>
    <t>KRŘ Ochrana obyvatelstva, Nákup ostatních služeb</t>
  </si>
  <si>
    <t>KRŘ Ochrana obyvatelstva, Pohoštění</t>
  </si>
  <si>
    <t>KRŘ Ochrana obyvatelstva, Sociální zabezpečení</t>
  </si>
  <si>
    <t>KRŘ Ochrana obyvatelstva, Povinné pojistné na veřejné zdravotní pojištění</t>
  </si>
  <si>
    <t>KRŘ Ochrana obyvatelstva, Ostatní povinné pojistné placené zaměstnavatelem</t>
  </si>
  <si>
    <t>KRŘ Ochrana obyvatelstva, Cestovné</t>
  </si>
  <si>
    <t>KRŘ Krizové řízení, Drobný dlouhodobý hmotný majetek</t>
  </si>
  <si>
    <t>KRŘ Krizové řízení, Nákup ostatních služeb</t>
  </si>
  <si>
    <t>KRŘ JSDH Kvítkovice, Stroje a zařízení (naviják)</t>
  </si>
  <si>
    <t>KRŘ JSDH Otrokovice, Dopravní prostředky (zásahová čtyřkolka)</t>
  </si>
  <si>
    <t>SOC Smlouva o poskytnutí fin. daru z pros. na humanitu, dle us. č. RMO/10/18/24</t>
  </si>
  <si>
    <t>KRŘ Hasič. záchr. sbor ZK, IČO 70887306, věcný dar dle us. RMO/12/18/24 (sodobar)</t>
  </si>
  <si>
    <t>11.</t>
  </si>
  <si>
    <t>SOC Smlouva o poskytnutí fin. daru z pros. na humanitu, dle us. č. RMO/28/18/24</t>
  </si>
  <si>
    <t>Příloha k us. č. RMO/10/18/24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</si>
</sst>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</cellStyleXfs>
  <cellXfs count="2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2" fillId="0" borderId="5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0" fillId="0" borderId="0" xfId="0"/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4" xfId="0" applyNumberFormat="1" applyFont="1" applyBorder="1"/>
    <xf numFmtId="4" fontId="3" fillId="4" borderId="8" xfId="0" applyNumberFormat="1" applyFont="1" applyFill="1" applyBorder="1" applyAlignment="1">
      <alignment horizontal="right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0" fillId="0" borderId="5" xfId="0" applyBorder="1"/>
    <xf numFmtId="49" fontId="3" fillId="0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/>
    </xf>
    <xf numFmtId="0" fontId="8" fillId="0" borderId="0" xfId="0" applyFont="1" applyFill="1"/>
    <xf numFmtId="4" fontId="3" fillId="0" borderId="5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" fontId="3" fillId="5" borderId="5" xfId="0" applyNumberFormat="1" applyFont="1" applyFill="1" applyBorder="1" applyAlignment="1">
      <alignment vertical="center"/>
    </xf>
    <xf numFmtId="3" fontId="8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Border="1"/>
    <xf numFmtId="0" fontId="8" fillId="0" borderId="0" xfId="0" applyFont="1" applyAlignment="1">
      <alignment vertical="center"/>
    </xf>
    <xf numFmtId="49" fontId="3" fillId="5" borderId="5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 applyAlignment="1">
      <alignment vertical="center"/>
    </xf>
    <xf numFmtId="4" fontId="2" fillId="5" borderId="5" xfId="0" applyNumberFormat="1" applyFont="1" applyFill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3" fillId="5" borderId="5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vertical="center"/>
    </xf>
    <xf numFmtId="4" fontId="3" fillId="4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49" fontId="3" fillId="0" borderId="11" xfId="0" applyNumberFormat="1" applyFont="1" applyBorder="1" applyAlignment="1">
      <alignment horizontal="left" vertical="center"/>
    </xf>
    <xf numFmtId="0" fontId="3" fillId="4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2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vertical="center"/>
    </xf>
    <xf numFmtId="2" fontId="3" fillId="5" borderId="5" xfId="0" applyNumberFormat="1" applyFont="1" applyFill="1" applyBorder="1" applyAlignment="1">
      <alignment horizontal="right" vertical="center"/>
    </xf>
    <xf numFmtId="4" fontId="3" fillId="5" borderId="5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4" fontId="3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" fontId="4" fillId="0" borderId="5" xfId="3" applyNumberFormat="1" applyFont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" fontId="10" fillId="0" borderId="5" xfId="3" applyNumberFormat="1" applyFont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2" fontId="2" fillId="0" borderId="5" xfId="0" applyNumberFormat="1" applyFont="1" applyFill="1" applyBorder="1" applyAlignment="1">
      <alignment horizontal="right" vertical="center"/>
    </xf>
    <xf numFmtId="2" fontId="2" fillId="5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/>
    <xf numFmtId="4" fontId="3" fillId="0" borderId="5" xfId="0" applyNumberFormat="1" applyFont="1" applyBorder="1"/>
    <xf numFmtId="0" fontId="3" fillId="5" borderId="11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49" fontId="3" fillId="5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0" fontId="3" fillId="5" borderId="5" xfId="0" applyFont="1" applyFill="1" applyBorder="1"/>
    <xf numFmtId="4" fontId="3" fillId="5" borderId="5" xfId="0" applyNumberFormat="1" applyFont="1" applyFill="1" applyBorder="1"/>
    <xf numFmtId="2" fontId="8" fillId="0" borderId="0" xfId="0" applyNumberFormat="1" applyFont="1"/>
    <xf numFmtId="4" fontId="8" fillId="0" borderId="0" xfId="0" applyNumberFormat="1" applyFont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2" fillId="0" borderId="5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0" fontId="2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49" fontId="3" fillId="5" borderId="5" xfId="0" applyNumberFormat="1" applyFont="1" applyFill="1" applyBorder="1" applyAlignment="1">
      <alignment horizontal="center"/>
    </xf>
    <xf numFmtId="4" fontId="3" fillId="5" borderId="5" xfId="0" applyNumberFormat="1" applyFont="1" applyFill="1" applyBorder="1" applyAlignment="1">
      <alignment horizontal="right"/>
    </xf>
    <xf numFmtId="4" fontId="2" fillId="5" borderId="5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4">
    <cellStyle name="Hypertextový odkaz" xfId="1" builtinId="8"/>
    <cellStyle name="Normální" xfId="0" builtinId="0"/>
    <cellStyle name="Normální 10" xfId="2"/>
    <cellStyle name="normální 2" xfId="3"/>
  </cellStyles>
  <dxfs count="299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opLeftCell="A46" zoomScale="110" zoomScaleNormal="110" workbookViewId="0">
      <selection activeCell="A46" sqref="A1:XFD1048576"/>
    </sheetView>
  </sheetViews>
  <sheetFormatPr defaultColWidth="9.140625" defaultRowHeight="15" x14ac:dyDescent="0.25"/>
  <cols>
    <col min="1" max="1" width="4" style="47" customWidth="1"/>
    <col min="2" max="2" width="72.5703125" style="47" customWidth="1"/>
    <col min="3" max="3" width="4.140625" style="47" customWidth="1"/>
    <col min="4" max="4" width="10.42578125" style="47" customWidth="1"/>
    <col min="5" max="5" width="6" style="47" customWidth="1"/>
    <col min="6" max="7" width="7.28515625" style="47" customWidth="1"/>
    <col min="8" max="8" width="10.7109375" style="47" customWidth="1"/>
    <col min="9" max="9" width="9.7109375" style="47" customWidth="1"/>
    <col min="10" max="10" width="10.85546875" style="47" customWidth="1"/>
    <col min="11" max="11" width="10.140625" style="68" customWidth="1"/>
    <col min="12" max="12" width="9.140625" style="68"/>
    <col min="13" max="13" width="7.7109375" style="68" customWidth="1"/>
    <col min="14" max="14" width="9.7109375" style="68" bestFit="1" customWidth="1"/>
    <col min="15" max="15" width="10.85546875" style="68" customWidth="1"/>
    <col min="16" max="17" width="9.140625" style="68"/>
    <col min="18" max="16384" width="9.140625" style="47"/>
  </cols>
  <sheetData>
    <row r="1" spans="1:12" ht="12.95" customHeight="1" x14ac:dyDescent="0.25">
      <c r="A1" s="1" t="s">
        <v>45</v>
      </c>
      <c r="B1" s="40"/>
      <c r="C1" s="2"/>
      <c r="D1" s="2"/>
      <c r="E1" s="3"/>
      <c r="F1" s="3"/>
      <c r="G1" s="3"/>
      <c r="H1" s="182" t="s">
        <v>40</v>
      </c>
      <c r="I1" s="182"/>
      <c r="J1" s="182"/>
    </row>
    <row r="2" spans="1:12" ht="12.95" customHeight="1" x14ac:dyDescent="0.25">
      <c r="A2" s="4" t="s">
        <v>0</v>
      </c>
      <c r="B2" s="183" t="s">
        <v>1</v>
      </c>
      <c r="C2" s="4"/>
      <c r="D2" s="4" t="s">
        <v>2</v>
      </c>
      <c r="E2" s="183" t="s">
        <v>39</v>
      </c>
      <c r="F2" s="183" t="s">
        <v>3</v>
      </c>
      <c r="G2" s="183" t="s">
        <v>4</v>
      </c>
      <c r="H2" s="4" t="s">
        <v>5</v>
      </c>
      <c r="I2" s="4" t="s">
        <v>6</v>
      </c>
      <c r="J2" s="4" t="s">
        <v>7</v>
      </c>
    </row>
    <row r="3" spans="1:12" ht="12.95" customHeight="1" x14ac:dyDescent="0.25">
      <c r="A3" s="5" t="s">
        <v>8</v>
      </c>
      <c r="B3" s="184"/>
      <c r="C3" s="5"/>
      <c r="D3" s="5" t="s">
        <v>9</v>
      </c>
      <c r="E3" s="184"/>
      <c r="F3" s="184"/>
      <c r="G3" s="184"/>
      <c r="H3" s="5" t="s">
        <v>10</v>
      </c>
      <c r="I3" s="5" t="s">
        <v>46</v>
      </c>
      <c r="J3" s="5" t="s">
        <v>10</v>
      </c>
    </row>
    <row r="4" spans="1:12" ht="12.95" customHeight="1" x14ac:dyDescent="0.25">
      <c r="A4" s="6" t="s">
        <v>11</v>
      </c>
      <c r="B4" s="7"/>
      <c r="C4" s="48"/>
      <c r="D4" s="48"/>
      <c r="E4" s="70"/>
      <c r="F4" s="70"/>
      <c r="H4" s="70"/>
      <c r="I4" s="70"/>
      <c r="J4" s="70"/>
    </row>
    <row r="5" spans="1:12" ht="12.95" customHeight="1" x14ac:dyDescent="0.25">
      <c r="A5" s="171" t="s">
        <v>12</v>
      </c>
      <c r="B5" s="108" t="s">
        <v>49</v>
      </c>
      <c r="C5" s="106"/>
      <c r="D5" s="106">
        <v>17093</v>
      </c>
      <c r="E5" s="107"/>
      <c r="F5" s="107">
        <v>4116</v>
      </c>
      <c r="G5" s="107">
        <v>2470</v>
      </c>
      <c r="H5" s="109">
        <v>327.83</v>
      </c>
      <c r="I5" s="138">
        <v>-327.83</v>
      </c>
      <c r="J5" s="109">
        <f>H5+I5</f>
        <v>0</v>
      </c>
    </row>
    <row r="6" spans="1:12" ht="12.95" customHeight="1" x14ac:dyDescent="0.25">
      <c r="A6" s="172"/>
      <c r="B6" s="108" t="s">
        <v>47</v>
      </c>
      <c r="C6" s="106"/>
      <c r="D6" s="106">
        <v>170517526</v>
      </c>
      <c r="E6" s="107"/>
      <c r="F6" s="107">
        <v>4216</v>
      </c>
      <c r="G6" s="107">
        <v>2470</v>
      </c>
      <c r="H6" s="109">
        <v>0</v>
      </c>
      <c r="I6" s="138">
        <v>270.93</v>
      </c>
      <c r="J6" s="109">
        <f t="shared" ref="J6:J17" si="0">H6+I6</f>
        <v>270.93</v>
      </c>
    </row>
    <row r="7" spans="1:12" ht="12.95" customHeight="1" x14ac:dyDescent="0.25">
      <c r="A7" s="172"/>
      <c r="B7" s="108" t="s">
        <v>48</v>
      </c>
      <c r="C7" s="106"/>
      <c r="D7" s="107">
        <v>170117526</v>
      </c>
      <c r="E7" s="107"/>
      <c r="F7" s="107">
        <v>4216</v>
      </c>
      <c r="G7" s="107">
        <v>2470</v>
      </c>
      <c r="H7" s="109">
        <v>0</v>
      </c>
      <c r="I7" s="138">
        <v>56.9</v>
      </c>
      <c r="J7" s="109">
        <f t="shared" si="0"/>
        <v>56.9</v>
      </c>
      <c r="K7" s="152"/>
    </row>
    <row r="8" spans="1:12" ht="12.95" customHeight="1" x14ac:dyDescent="0.25">
      <c r="A8" s="172"/>
      <c r="B8" s="108" t="s">
        <v>50</v>
      </c>
      <c r="C8" s="106"/>
      <c r="D8" s="107">
        <v>17093</v>
      </c>
      <c r="E8" s="107">
        <v>6171</v>
      </c>
      <c r="F8" s="107">
        <v>5137</v>
      </c>
      <c r="G8" s="107">
        <v>2470</v>
      </c>
      <c r="H8" s="109">
        <v>325.52999999999997</v>
      </c>
      <c r="I8" s="138">
        <v>-325.52999999999997</v>
      </c>
      <c r="J8" s="109">
        <f t="shared" si="0"/>
        <v>0</v>
      </c>
    </row>
    <row r="9" spans="1:12" ht="12.95" customHeight="1" x14ac:dyDescent="0.25">
      <c r="A9" s="172"/>
      <c r="B9" s="114" t="s">
        <v>51</v>
      </c>
      <c r="C9" s="72" t="s">
        <v>64</v>
      </c>
      <c r="D9" s="77">
        <v>170517526</v>
      </c>
      <c r="E9" s="77">
        <v>6171</v>
      </c>
      <c r="F9" s="77">
        <v>6125</v>
      </c>
      <c r="G9" s="77">
        <v>2470</v>
      </c>
      <c r="H9" s="115">
        <v>0</v>
      </c>
      <c r="I9" s="139">
        <v>270.93</v>
      </c>
      <c r="J9" s="115">
        <f t="shared" si="0"/>
        <v>270.93</v>
      </c>
      <c r="K9" s="152"/>
    </row>
    <row r="10" spans="1:12" ht="12.95" customHeight="1" x14ac:dyDescent="0.25">
      <c r="A10" s="172"/>
      <c r="B10" s="108" t="s">
        <v>52</v>
      </c>
      <c r="C10" s="45"/>
      <c r="D10" s="107">
        <v>17093</v>
      </c>
      <c r="E10" s="107">
        <v>6171</v>
      </c>
      <c r="F10" s="107">
        <v>5139</v>
      </c>
      <c r="G10" s="107">
        <v>2470</v>
      </c>
      <c r="H10" s="109">
        <v>2.2999999999999998</v>
      </c>
      <c r="I10" s="138">
        <v>-2.2999999999999998</v>
      </c>
      <c r="J10" s="109">
        <f t="shared" si="0"/>
        <v>0</v>
      </c>
      <c r="L10" s="152"/>
    </row>
    <row r="11" spans="1:12" ht="12.95" customHeight="1" x14ac:dyDescent="0.25">
      <c r="A11" s="173"/>
      <c r="B11" s="114" t="s">
        <v>53</v>
      </c>
      <c r="C11" s="72" t="s">
        <v>64</v>
      </c>
      <c r="D11" s="77">
        <v>170117526</v>
      </c>
      <c r="E11" s="77">
        <v>6171</v>
      </c>
      <c r="F11" s="77">
        <v>6125</v>
      </c>
      <c r="G11" s="77">
        <v>2470</v>
      </c>
      <c r="H11" s="115">
        <v>0</v>
      </c>
      <c r="I11" s="139">
        <v>56.9</v>
      </c>
      <c r="J11" s="115">
        <f t="shared" si="0"/>
        <v>56.9</v>
      </c>
    </row>
    <row r="12" spans="1:12" ht="12.95" customHeight="1" x14ac:dyDescent="0.25">
      <c r="A12" s="171" t="s">
        <v>13</v>
      </c>
      <c r="B12" s="108" t="s">
        <v>56</v>
      </c>
      <c r="C12" s="45"/>
      <c r="D12" s="71" t="s">
        <v>55</v>
      </c>
      <c r="E12" s="110">
        <v>4350</v>
      </c>
      <c r="F12" s="110">
        <v>5336</v>
      </c>
      <c r="G12" s="71" t="s">
        <v>54</v>
      </c>
      <c r="H12" s="44">
        <v>14775.75</v>
      </c>
      <c r="I12" s="46">
        <v>-48.9</v>
      </c>
      <c r="J12" s="44">
        <f t="shared" si="0"/>
        <v>14726.85</v>
      </c>
    </row>
    <row r="13" spans="1:12" ht="12.95" customHeight="1" x14ac:dyDescent="0.25">
      <c r="A13" s="173"/>
      <c r="B13" s="108" t="s">
        <v>57</v>
      </c>
      <c r="C13" s="48"/>
      <c r="D13" s="71" t="s">
        <v>55</v>
      </c>
      <c r="E13" s="110"/>
      <c r="F13" s="110">
        <v>4122</v>
      </c>
      <c r="G13" s="71" t="s">
        <v>54</v>
      </c>
      <c r="H13" s="44">
        <v>14775.75</v>
      </c>
      <c r="I13" s="46">
        <v>-48.9</v>
      </c>
      <c r="J13" s="44">
        <f t="shared" si="0"/>
        <v>14726.85</v>
      </c>
    </row>
    <row r="14" spans="1:12" ht="12.95" customHeight="1" x14ac:dyDescent="0.25">
      <c r="A14" s="171" t="s">
        <v>14</v>
      </c>
      <c r="B14" s="114" t="s">
        <v>138</v>
      </c>
      <c r="C14" s="72" t="s">
        <v>64</v>
      </c>
      <c r="D14" s="87" t="s">
        <v>63</v>
      </c>
      <c r="E14" s="77"/>
      <c r="F14" s="77">
        <v>4122</v>
      </c>
      <c r="G14" s="77">
        <v>5198</v>
      </c>
      <c r="H14" s="115">
        <v>0</v>
      </c>
      <c r="I14" s="139">
        <v>12.45</v>
      </c>
      <c r="J14" s="115">
        <f t="shared" si="0"/>
        <v>12.45</v>
      </c>
    </row>
    <row r="15" spans="1:12" ht="12.95" customHeight="1" x14ac:dyDescent="0.25">
      <c r="A15" s="172"/>
      <c r="B15" s="114" t="s">
        <v>139</v>
      </c>
      <c r="C15" s="72" t="s">
        <v>64</v>
      </c>
      <c r="D15" s="87" t="s">
        <v>63</v>
      </c>
      <c r="E15" s="77">
        <v>2223</v>
      </c>
      <c r="F15" s="77">
        <v>5164</v>
      </c>
      <c r="G15" s="77">
        <v>5198</v>
      </c>
      <c r="H15" s="115">
        <v>0</v>
      </c>
      <c r="I15" s="139">
        <v>6.03</v>
      </c>
      <c r="J15" s="115">
        <f t="shared" si="0"/>
        <v>6.03</v>
      </c>
    </row>
    <row r="16" spans="1:12" ht="12.95" customHeight="1" x14ac:dyDescent="0.25">
      <c r="A16" s="173"/>
      <c r="B16" s="114" t="s">
        <v>140</v>
      </c>
      <c r="C16" s="72" t="s">
        <v>64</v>
      </c>
      <c r="D16" s="87" t="s">
        <v>63</v>
      </c>
      <c r="E16" s="77">
        <v>2223</v>
      </c>
      <c r="F16" s="77">
        <v>5494</v>
      </c>
      <c r="G16" s="87" t="s">
        <v>62</v>
      </c>
      <c r="H16" s="116">
        <v>0</v>
      </c>
      <c r="I16" s="90">
        <v>6.42</v>
      </c>
      <c r="J16" s="82">
        <f t="shared" si="0"/>
        <v>6.42</v>
      </c>
    </row>
    <row r="17" spans="1:17" ht="12.95" customHeight="1" x14ac:dyDescent="0.25">
      <c r="A17" s="112" t="s">
        <v>41</v>
      </c>
      <c r="B17" s="73" t="s">
        <v>67</v>
      </c>
      <c r="C17" s="45"/>
      <c r="D17" s="71" t="s">
        <v>66</v>
      </c>
      <c r="E17" s="112"/>
      <c r="F17" s="129">
        <v>4116</v>
      </c>
      <c r="G17" s="71" t="s">
        <v>65</v>
      </c>
      <c r="H17" s="44">
        <v>178</v>
      </c>
      <c r="I17" s="46">
        <v>-59.2</v>
      </c>
      <c r="J17" s="76">
        <f t="shared" si="0"/>
        <v>118.8</v>
      </c>
      <c r="K17" s="68" t="s">
        <v>74</v>
      </c>
    </row>
    <row r="18" spans="1:17" ht="12.95" customHeight="1" x14ac:dyDescent="0.25">
      <c r="A18" s="8"/>
      <c r="B18" s="9"/>
      <c r="C18" s="10"/>
      <c r="D18" s="10"/>
      <c r="E18" s="177" t="s">
        <v>15</v>
      </c>
      <c r="F18" s="178"/>
      <c r="G18" s="179"/>
      <c r="H18" s="88">
        <f>H5+H6+H7+H13+H14+H17</f>
        <v>15281.58</v>
      </c>
      <c r="I18" s="88">
        <f>I5+I6+I7+I13+I14+I17</f>
        <v>-95.649999999999977</v>
      </c>
      <c r="J18" s="88">
        <f>J5+J6+J7+J13+J14+J17</f>
        <v>15185.93</v>
      </c>
      <c r="L18" s="83">
        <v>1000</v>
      </c>
      <c r="M18" s="68" t="s">
        <v>37</v>
      </c>
      <c r="N18" s="84">
        <v>225.42</v>
      </c>
      <c r="O18" s="68" t="s">
        <v>36</v>
      </c>
    </row>
    <row r="19" spans="1:17" ht="12.95" customHeight="1" x14ac:dyDescent="0.25">
      <c r="A19" s="8"/>
      <c r="B19" s="11" t="s">
        <v>35</v>
      </c>
      <c r="C19" s="10"/>
      <c r="D19" s="10"/>
      <c r="E19" s="180" t="s">
        <v>16</v>
      </c>
      <c r="F19" s="180"/>
      <c r="G19" s="180"/>
      <c r="H19" s="88">
        <f>H8+H10+H12+H15+H16</f>
        <v>15103.58</v>
      </c>
      <c r="I19" s="88">
        <f>I8+I10+I12+I15+I16</f>
        <v>-364.28</v>
      </c>
      <c r="J19" s="88">
        <f>J8+J10+J12+J15+J16</f>
        <v>14739.300000000001</v>
      </c>
      <c r="K19" s="69"/>
      <c r="M19" s="68" t="s">
        <v>38</v>
      </c>
      <c r="N19" s="85">
        <v>774.58</v>
      </c>
    </row>
    <row r="20" spans="1:17" ht="12.95" customHeight="1" x14ac:dyDescent="0.25">
      <c r="A20" s="8"/>
      <c r="B20" s="12"/>
      <c r="C20" s="10"/>
      <c r="D20" s="10"/>
      <c r="E20" s="181" t="s">
        <v>17</v>
      </c>
      <c r="F20" s="181"/>
      <c r="G20" s="181"/>
      <c r="H20" s="88">
        <f>H9+H11</f>
        <v>0</v>
      </c>
      <c r="I20" s="88">
        <f>I9+I11</f>
        <v>327.83</v>
      </c>
      <c r="J20" s="88">
        <f>J9+J11</f>
        <v>327.83</v>
      </c>
      <c r="N20" s="84">
        <f>SUM(N18:N19)</f>
        <v>1000</v>
      </c>
    </row>
    <row r="21" spans="1:17" ht="12.95" customHeight="1" x14ac:dyDescent="0.25">
      <c r="A21" s="14"/>
      <c r="B21" s="15"/>
      <c r="C21" s="16"/>
      <c r="D21" s="16"/>
      <c r="E21" s="181" t="s">
        <v>18</v>
      </c>
      <c r="F21" s="181"/>
      <c r="G21" s="181"/>
      <c r="H21" s="89">
        <f>H18-H19-H20</f>
        <v>178</v>
      </c>
      <c r="I21" s="89">
        <f t="shared" ref="I21:J21" si="1">I18-I19-I20</f>
        <v>-59.199999999999989</v>
      </c>
      <c r="J21" s="89">
        <f t="shared" si="1"/>
        <v>118.79999999999922</v>
      </c>
    </row>
    <row r="22" spans="1:17" ht="12.95" customHeight="1" x14ac:dyDescent="0.25">
      <c r="A22" s="17" t="s">
        <v>19</v>
      </c>
      <c r="B22" s="18"/>
      <c r="C22" s="19"/>
      <c r="D22" s="19"/>
      <c r="E22" s="57"/>
      <c r="F22" s="30"/>
      <c r="G22" s="30"/>
      <c r="H22" s="58"/>
      <c r="I22" s="58"/>
      <c r="J22" s="59"/>
    </row>
    <row r="23" spans="1:17" ht="12.95" customHeight="1" x14ac:dyDescent="0.25">
      <c r="A23" s="170" t="s">
        <v>12</v>
      </c>
      <c r="B23" s="113" t="s">
        <v>185</v>
      </c>
      <c r="C23" s="111"/>
      <c r="D23" s="111"/>
      <c r="E23" s="111">
        <v>4343</v>
      </c>
      <c r="F23" s="111">
        <v>5222</v>
      </c>
      <c r="G23" s="71" t="s">
        <v>58</v>
      </c>
      <c r="H23" s="44">
        <v>118</v>
      </c>
      <c r="I23" s="46">
        <v>-10</v>
      </c>
      <c r="J23" s="76">
        <f t="shared" ref="J23" si="2">H23+I23</f>
        <v>108</v>
      </c>
      <c r="K23" s="86"/>
    </row>
    <row r="24" spans="1:17" ht="12.95" customHeight="1" x14ac:dyDescent="0.25">
      <c r="A24" s="170"/>
      <c r="B24" s="95" t="s">
        <v>59</v>
      </c>
      <c r="C24" s="72" t="s">
        <v>64</v>
      </c>
      <c r="D24" s="72"/>
      <c r="E24" s="77">
        <v>3525</v>
      </c>
      <c r="F24" s="77">
        <v>5223</v>
      </c>
      <c r="G24" s="87" t="s">
        <v>69</v>
      </c>
      <c r="H24" s="116">
        <v>0</v>
      </c>
      <c r="I24" s="90">
        <v>10</v>
      </c>
      <c r="J24" s="82">
        <f>H24+I24</f>
        <v>10</v>
      </c>
      <c r="K24" s="86"/>
    </row>
    <row r="25" spans="1:17" ht="12.95" customHeight="1" x14ac:dyDescent="0.25">
      <c r="A25" s="170" t="s">
        <v>13</v>
      </c>
      <c r="B25" s="105" t="s">
        <v>60</v>
      </c>
      <c r="C25" s="45"/>
      <c r="D25" s="97"/>
      <c r="E25" s="98">
        <v>2223</v>
      </c>
      <c r="F25" s="98">
        <v>5166</v>
      </c>
      <c r="G25" s="99"/>
      <c r="H25" s="44">
        <v>100</v>
      </c>
      <c r="I25" s="100">
        <v>250</v>
      </c>
      <c r="J25" s="101">
        <f t="shared" ref="J25:J26" si="3">SUM(H25:I25)</f>
        <v>350</v>
      </c>
      <c r="K25" s="86"/>
    </row>
    <row r="26" spans="1:17" ht="12.95" customHeight="1" x14ac:dyDescent="0.25">
      <c r="A26" s="170"/>
      <c r="B26" s="105" t="s">
        <v>61</v>
      </c>
      <c r="C26" s="45"/>
      <c r="D26" s="97"/>
      <c r="E26" s="97">
        <v>2223</v>
      </c>
      <c r="F26" s="97">
        <v>5169</v>
      </c>
      <c r="G26" s="71"/>
      <c r="H26" s="44">
        <v>500.5</v>
      </c>
      <c r="I26" s="46">
        <v>-250</v>
      </c>
      <c r="J26" s="76">
        <f t="shared" si="3"/>
        <v>250.5</v>
      </c>
      <c r="K26" s="86"/>
    </row>
    <row r="27" spans="1:17" ht="12.95" customHeight="1" x14ac:dyDescent="0.25">
      <c r="A27" s="112" t="s">
        <v>14</v>
      </c>
      <c r="B27" s="73" t="s">
        <v>70</v>
      </c>
      <c r="C27" s="45"/>
      <c r="D27" s="73"/>
      <c r="E27" s="111">
        <v>6310</v>
      </c>
      <c r="F27" s="111">
        <v>5141</v>
      </c>
      <c r="G27" s="111"/>
      <c r="H27" s="44">
        <v>280.39</v>
      </c>
      <c r="I27" s="46">
        <v>-59.2</v>
      </c>
      <c r="J27" s="76">
        <f t="shared" ref="J27:J28" si="4">H27+I27</f>
        <v>221.19</v>
      </c>
      <c r="K27" s="86" t="s">
        <v>68</v>
      </c>
      <c r="L27" s="86"/>
      <c r="M27" s="86"/>
      <c r="N27" s="86"/>
      <c r="O27" s="86"/>
      <c r="P27" s="86"/>
      <c r="Q27" s="86"/>
    </row>
    <row r="28" spans="1:17" ht="12.95" customHeight="1" x14ac:dyDescent="0.25">
      <c r="A28" s="119" t="s">
        <v>41</v>
      </c>
      <c r="B28" s="117" t="s">
        <v>76</v>
      </c>
      <c r="C28" s="45"/>
      <c r="D28" s="111"/>
      <c r="E28" s="120">
        <v>2295</v>
      </c>
      <c r="F28" s="120">
        <v>5213</v>
      </c>
      <c r="G28" s="120"/>
      <c r="H28" s="44">
        <v>31060</v>
      </c>
      <c r="I28" s="46">
        <v>-1546.84</v>
      </c>
      <c r="J28" s="76">
        <f t="shared" si="4"/>
        <v>29513.16</v>
      </c>
      <c r="K28" s="86" t="s">
        <v>92</v>
      </c>
      <c r="L28" s="86"/>
      <c r="M28" s="86"/>
      <c r="N28" s="86"/>
      <c r="O28" s="86"/>
      <c r="P28" s="153">
        <f>280+1266.84</f>
        <v>1546.84</v>
      </c>
      <c r="Q28" s="86"/>
    </row>
    <row r="29" spans="1:17" ht="12.95" customHeight="1" x14ac:dyDescent="0.25">
      <c r="A29" s="174" t="s">
        <v>42</v>
      </c>
      <c r="B29" s="73" t="s">
        <v>79</v>
      </c>
      <c r="C29" s="121"/>
      <c r="D29" s="121"/>
      <c r="E29" s="121">
        <v>6221</v>
      </c>
      <c r="F29" s="121">
        <v>5137</v>
      </c>
      <c r="G29" s="121">
        <v>7193</v>
      </c>
      <c r="H29" s="44">
        <v>50</v>
      </c>
      <c r="I29" s="46">
        <v>-50</v>
      </c>
      <c r="J29" s="76">
        <f t="shared" ref="J29:J43" si="5">H29+I29</f>
        <v>0</v>
      </c>
    </row>
    <row r="30" spans="1:17" ht="12.95" customHeight="1" x14ac:dyDescent="0.25">
      <c r="A30" s="175"/>
      <c r="B30" s="73" t="s">
        <v>79</v>
      </c>
      <c r="C30" s="121"/>
      <c r="D30" s="121"/>
      <c r="E30" s="121">
        <v>6221</v>
      </c>
      <c r="F30" s="121">
        <v>5139</v>
      </c>
      <c r="G30" s="121">
        <v>7193</v>
      </c>
      <c r="H30" s="44">
        <v>50</v>
      </c>
      <c r="I30" s="46">
        <v>-18</v>
      </c>
      <c r="J30" s="76">
        <f t="shared" si="5"/>
        <v>32</v>
      </c>
    </row>
    <row r="31" spans="1:17" ht="12.95" customHeight="1" x14ac:dyDescent="0.25">
      <c r="A31" s="175"/>
      <c r="B31" s="125" t="s">
        <v>79</v>
      </c>
      <c r="C31" s="72" t="s">
        <v>64</v>
      </c>
      <c r="D31" s="77"/>
      <c r="E31" s="77">
        <v>3613</v>
      </c>
      <c r="F31" s="77">
        <v>5137</v>
      </c>
      <c r="G31" s="77">
        <v>7193</v>
      </c>
      <c r="H31" s="116">
        <v>0</v>
      </c>
      <c r="I31" s="90">
        <v>50</v>
      </c>
      <c r="J31" s="82">
        <f t="shared" si="5"/>
        <v>50</v>
      </c>
    </row>
    <row r="32" spans="1:17" ht="12.95" customHeight="1" x14ac:dyDescent="0.25">
      <c r="A32" s="176"/>
      <c r="B32" s="125" t="s">
        <v>79</v>
      </c>
      <c r="C32" s="72" t="s">
        <v>64</v>
      </c>
      <c r="D32" s="77"/>
      <c r="E32" s="77">
        <v>3613</v>
      </c>
      <c r="F32" s="77">
        <v>5139</v>
      </c>
      <c r="G32" s="77">
        <v>7193</v>
      </c>
      <c r="H32" s="116">
        <v>0</v>
      </c>
      <c r="I32" s="90">
        <v>18</v>
      </c>
      <c r="J32" s="82">
        <f t="shared" si="5"/>
        <v>18</v>
      </c>
    </row>
    <row r="33" spans="1:11" ht="12.95" customHeight="1" x14ac:dyDescent="0.25">
      <c r="A33" s="174" t="s">
        <v>43</v>
      </c>
      <c r="B33" s="93" t="s">
        <v>85</v>
      </c>
      <c r="C33" s="122"/>
      <c r="D33" s="122"/>
      <c r="E33" s="92">
        <v>6112</v>
      </c>
      <c r="F33" s="92">
        <v>5901</v>
      </c>
      <c r="G33" s="91" t="s">
        <v>80</v>
      </c>
      <c r="H33" s="126">
        <v>22</v>
      </c>
      <c r="I33" s="127">
        <v>-5</v>
      </c>
      <c r="J33" s="66">
        <f t="shared" si="5"/>
        <v>17</v>
      </c>
    </row>
    <row r="34" spans="1:11" ht="12.95" customHeight="1" x14ac:dyDescent="0.25">
      <c r="A34" s="175"/>
      <c r="B34" s="149" t="s">
        <v>86</v>
      </c>
      <c r="C34" s="72" t="s">
        <v>64</v>
      </c>
      <c r="D34" s="77"/>
      <c r="E34" s="77">
        <v>3419</v>
      </c>
      <c r="F34" s="77">
        <v>5222</v>
      </c>
      <c r="G34" s="87" t="s">
        <v>81</v>
      </c>
      <c r="H34" s="116">
        <v>0</v>
      </c>
      <c r="I34" s="90">
        <v>5</v>
      </c>
      <c r="J34" s="82">
        <f t="shared" si="5"/>
        <v>5</v>
      </c>
    </row>
    <row r="35" spans="1:11" ht="12.95" customHeight="1" x14ac:dyDescent="0.25">
      <c r="A35" s="175"/>
      <c r="B35" s="128" t="s">
        <v>87</v>
      </c>
      <c r="C35" s="122"/>
      <c r="D35" s="122"/>
      <c r="E35" s="92">
        <v>3113</v>
      </c>
      <c r="F35" s="92">
        <v>5139</v>
      </c>
      <c r="G35" s="91" t="s">
        <v>82</v>
      </c>
      <c r="H35" s="126">
        <v>10</v>
      </c>
      <c r="I35" s="127">
        <v>-7</v>
      </c>
      <c r="J35" s="66">
        <f t="shared" si="5"/>
        <v>3</v>
      </c>
    </row>
    <row r="36" spans="1:11" ht="12.95" customHeight="1" x14ac:dyDescent="0.25">
      <c r="A36" s="175"/>
      <c r="B36" s="128" t="s">
        <v>88</v>
      </c>
      <c r="C36" s="122"/>
      <c r="D36" s="122"/>
      <c r="E36" s="92">
        <v>3113</v>
      </c>
      <c r="F36" s="92">
        <v>5169</v>
      </c>
      <c r="G36" s="91" t="s">
        <v>82</v>
      </c>
      <c r="H36" s="126">
        <v>80</v>
      </c>
      <c r="I36" s="127">
        <v>7</v>
      </c>
      <c r="J36" s="66">
        <f t="shared" si="5"/>
        <v>87</v>
      </c>
    </row>
    <row r="37" spans="1:11" ht="12.95" customHeight="1" x14ac:dyDescent="0.25">
      <c r="A37" s="175"/>
      <c r="B37" s="128" t="s">
        <v>89</v>
      </c>
      <c r="C37" s="122"/>
      <c r="D37" s="122"/>
      <c r="E37" s="92">
        <v>3419</v>
      </c>
      <c r="F37" s="92">
        <v>5222</v>
      </c>
      <c r="G37" s="91" t="s">
        <v>83</v>
      </c>
      <c r="H37" s="126">
        <v>25.18</v>
      </c>
      <c r="I37" s="127">
        <v>11.28</v>
      </c>
      <c r="J37" s="66">
        <f t="shared" si="5"/>
        <v>36.46</v>
      </c>
    </row>
    <row r="38" spans="1:11" ht="12.95" customHeight="1" x14ac:dyDescent="0.25">
      <c r="A38" s="176"/>
      <c r="B38" s="128" t="s">
        <v>90</v>
      </c>
      <c r="C38" s="122"/>
      <c r="D38" s="122"/>
      <c r="E38" s="92">
        <v>3419</v>
      </c>
      <c r="F38" s="92">
        <v>5222</v>
      </c>
      <c r="G38" s="91" t="s">
        <v>84</v>
      </c>
      <c r="H38" s="126">
        <v>5134.42</v>
      </c>
      <c r="I38" s="127">
        <v>-11.28</v>
      </c>
      <c r="J38" s="66">
        <f t="shared" si="5"/>
        <v>5123.1400000000003</v>
      </c>
    </row>
    <row r="39" spans="1:11" ht="12.95" customHeight="1" x14ac:dyDescent="0.25">
      <c r="A39" s="174" t="s">
        <v>91</v>
      </c>
      <c r="B39" s="131" t="s">
        <v>96</v>
      </c>
      <c r="C39" s="121"/>
      <c r="D39" s="121"/>
      <c r="E39" s="123">
        <v>6112</v>
      </c>
      <c r="F39" s="123">
        <v>5023</v>
      </c>
      <c r="G39" s="132"/>
      <c r="H39" s="133">
        <v>3185.05</v>
      </c>
      <c r="I39" s="136">
        <v>1012.57</v>
      </c>
      <c r="J39" s="134">
        <f t="shared" si="5"/>
        <v>4197.62</v>
      </c>
    </row>
    <row r="40" spans="1:11" ht="12.95" customHeight="1" x14ac:dyDescent="0.25">
      <c r="A40" s="175"/>
      <c r="B40" s="130" t="s">
        <v>97</v>
      </c>
      <c r="C40" s="124"/>
      <c r="D40" s="124"/>
      <c r="E40" s="123">
        <v>6112</v>
      </c>
      <c r="F40" s="123">
        <v>5031</v>
      </c>
      <c r="G40" s="132"/>
      <c r="H40" s="133">
        <v>458.3</v>
      </c>
      <c r="I40" s="136">
        <f>604-H40</f>
        <v>145.69999999999999</v>
      </c>
      <c r="J40" s="134">
        <f t="shared" si="5"/>
        <v>604</v>
      </c>
      <c r="K40" s="84">
        <f>I39+I40+I41</f>
        <v>1266.8399999999999</v>
      </c>
    </row>
    <row r="41" spans="1:11" ht="12.95" customHeight="1" x14ac:dyDescent="0.25">
      <c r="A41" s="175"/>
      <c r="B41" s="130" t="s">
        <v>98</v>
      </c>
      <c r="C41" s="124"/>
      <c r="D41" s="124"/>
      <c r="E41" s="123">
        <v>6112</v>
      </c>
      <c r="F41" s="123">
        <v>5032</v>
      </c>
      <c r="G41" s="132"/>
      <c r="H41" s="135">
        <v>341.52</v>
      </c>
      <c r="I41" s="137">
        <f>450.09-H41</f>
        <v>108.57</v>
      </c>
      <c r="J41" s="134">
        <f t="shared" si="5"/>
        <v>450.09</v>
      </c>
    </row>
    <row r="42" spans="1:11" ht="12.95" customHeight="1" x14ac:dyDescent="0.25">
      <c r="A42" s="175"/>
      <c r="B42" s="130" t="s">
        <v>99</v>
      </c>
      <c r="C42" s="124"/>
      <c r="D42" s="124"/>
      <c r="E42" s="123">
        <v>6171</v>
      </c>
      <c r="F42" s="123">
        <v>5021</v>
      </c>
      <c r="G42" s="132"/>
      <c r="H42" s="133">
        <v>650</v>
      </c>
      <c r="I42" s="136">
        <v>300</v>
      </c>
      <c r="J42" s="134">
        <f t="shared" si="5"/>
        <v>950</v>
      </c>
    </row>
    <row r="43" spans="1:11" ht="12.95" customHeight="1" x14ac:dyDescent="0.25">
      <c r="A43" s="176"/>
      <c r="B43" s="130" t="s">
        <v>100</v>
      </c>
      <c r="C43" s="124"/>
      <c r="D43" s="124"/>
      <c r="E43" s="123">
        <v>6171</v>
      </c>
      <c r="F43" s="123">
        <v>5011</v>
      </c>
      <c r="G43" s="132"/>
      <c r="H43" s="133">
        <v>80765.5</v>
      </c>
      <c r="I43" s="136">
        <v>-300</v>
      </c>
      <c r="J43" s="134">
        <f t="shared" si="5"/>
        <v>80465.5</v>
      </c>
    </row>
    <row r="44" spans="1:11" ht="12.95" customHeight="1" x14ac:dyDescent="0.25">
      <c r="A44" s="174" t="s">
        <v>93</v>
      </c>
      <c r="B44" s="73" t="s">
        <v>77</v>
      </c>
      <c r="C44" s="129"/>
      <c r="D44" s="129"/>
      <c r="E44" s="129">
        <v>3113</v>
      </c>
      <c r="F44" s="129">
        <v>5901</v>
      </c>
      <c r="G44" s="129" t="s">
        <v>78</v>
      </c>
      <c r="H44" s="44">
        <v>100</v>
      </c>
      <c r="I44" s="46">
        <v>-100</v>
      </c>
      <c r="J44" s="76">
        <f>H44+I44</f>
        <v>0</v>
      </c>
    </row>
    <row r="45" spans="1:11" ht="12.95" customHeight="1" x14ac:dyDescent="0.25">
      <c r="A45" s="176"/>
      <c r="B45" s="73" t="s">
        <v>94</v>
      </c>
      <c r="C45" s="45"/>
      <c r="D45" s="71"/>
      <c r="E45" s="129">
        <v>3111</v>
      </c>
      <c r="F45" s="129">
        <v>5171</v>
      </c>
      <c r="G45" s="71" t="s">
        <v>95</v>
      </c>
      <c r="H45" s="44">
        <v>70</v>
      </c>
      <c r="I45" s="46">
        <v>100</v>
      </c>
      <c r="J45" s="76">
        <f>H45+I45</f>
        <v>170</v>
      </c>
    </row>
    <row r="46" spans="1:11" ht="12.95" customHeight="1" x14ac:dyDescent="0.25">
      <c r="A46" s="174" t="s">
        <v>105</v>
      </c>
      <c r="B46" s="141" t="s">
        <v>106</v>
      </c>
      <c r="C46" s="70"/>
      <c r="D46" s="70"/>
      <c r="E46" s="92">
        <v>3412</v>
      </c>
      <c r="F46" s="92">
        <v>5169</v>
      </c>
      <c r="G46" s="91" t="s">
        <v>101</v>
      </c>
      <c r="H46" s="126">
        <v>3020</v>
      </c>
      <c r="I46" s="127">
        <v>-500</v>
      </c>
      <c r="J46" s="66">
        <f t="shared" ref="J46:J49" si="6">H46+I46</f>
        <v>2520</v>
      </c>
    </row>
    <row r="47" spans="1:11" ht="12.95" customHeight="1" x14ac:dyDescent="0.25">
      <c r="A47" s="175"/>
      <c r="B47" s="141" t="s">
        <v>107</v>
      </c>
      <c r="C47" s="124"/>
      <c r="D47" s="124"/>
      <c r="E47" s="92">
        <v>3412</v>
      </c>
      <c r="F47" s="92">
        <v>5169</v>
      </c>
      <c r="G47" s="91" t="s">
        <v>102</v>
      </c>
      <c r="H47" s="126">
        <v>2645</v>
      </c>
      <c r="I47" s="127">
        <v>-300</v>
      </c>
      <c r="J47" s="66">
        <f t="shared" si="6"/>
        <v>2345</v>
      </c>
    </row>
    <row r="48" spans="1:11" ht="12.95" customHeight="1" x14ac:dyDescent="0.25">
      <c r="A48" s="175"/>
      <c r="B48" s="141" t="s">
        <v>108</v>
      </c>
      <c r="C48" s="124"/>
      <c r="D48" s="124"/>
      <c r="E48" s="92">
        <v>3412</v>
      </c>
      <c r="F48" s="92">
        <v>5169</v>
      </c>
      <c r="G48" s="91" t="s">
        <v>103</v>
      </c>
      <c r="H48" s="126">
        <v>2305</v>
      </c>
      <c r="I48" s="127">
        <v>-100</v>
      </c>
      <c r="J48" s="66">
        <f t="shared" si="6"/>
        <v>2205</v>
      </c>
    </row>
    <row r="49" spans="1:12" ht="12.95" customHeight="1" x14ac:dyDescent="0.25">
      <c r="A49" s="176"/>
      <c r="B49" s="141" t="s">
        <v>109</v>
      </c>
      <c r="C49" s="124"/>
      <c r="D49" s="124"/>
      <c r="E49" s="92">
        <v>3429</v>
      </c>
      <c r="F49" s="92">
        <v>5171</v>
      </c>
      <c r="G49" s="91" t="s">
        <v>104</v>
      </c>
      <c r="H49" s="126">
        <v>1939.97</v>
      </c>
      <c r="I49" s="127">
        <v>900</v>
      </c>
      <c r="J49" s="66">
        <f t="shared" si="6"/>
        <v>2839.9700000000003</v>
      </c>
    </row>
    <row r="50" spans="1:12" ht="12.95" customHeight="1" x14ac:dyDescent="0.25">
      <c r="A50" s="174" t="s">
        <v>119</v>
      </c>
      <c r="B50" s="125" t="s">
        <v>112</v>
      </c>
      <c r="C50" s="72" t="s">
        <v>64</v>
      </c>
      <c r="D50" s="150"/>
      <c r="E50" s="77">
        <v>3113</v>
      </c>
      <c r="F50" s="77">
        <v>5169</v>
      </c>
      <c r="G50" s="77">
        <v>2183</v>
      </c>
      <c r="H50" s="116">
        <v>0</v>
      </c>
      <c r="I50" s="90">
        <v>12</v>
      </c>
      <c r="J50" s="151">
        <f t="shared" ref="J50:J57" si="7">H50+I50</f>
        <v>12</v>
      </c>
    </row>
    <row r="51" spans="1:12" ht="12.95" customHeight="1" x14ac:dyDescent="0.25">
      <c r="A51" s="175"/>
      <c r="B51" s="125" t="s">
        <v>112</v>
      </c>
      <c r="C51" s="72" t="s">
        <v>64</v>
      </c>
      <c r="D51" s="150"/>
      <c r="E51" s="77">
        <v>3113</v>
      </c>
      <c r="F51" s="77">
        <v>5137</v>
      </c>
      <c r="G51" s="77">
        <v>2183</v>
      </c>
      <c r="H51" s="116">
        <v>0</v>
      </c>
      <c r="I51" s="90">
        <v>990</v>
      </c>
      <c r="J51" s="151">
        <f t="shared" si="7"/>
        <v>990</v>
      </c>
    </row>
    <row r="52" spans="1:12" ht="12.95" customHeight="1" x14ac:dyDescent="0.25">
      <c r="A52" s="175"/>
      <c r="B52" s="125" t="s">
        <v>112</v>
      </c>
      <c r="C52" s="72" t="s">
        <v>64</v>
      </c>
      <c r="D52" s="150"/>
      <c r="E52" s="77">
        <v>3113</v>
      </c>
      <c r="F52" s="77">
        <v>5139</v>
      </c>
      <c r="G52" s="77">
        <v>2183</v>
      </c>
      <c r="H52" s="116">
        <v>0</v>
      </c>
      <c r="I52" s="90">
        <v>20</v>
      </c>
      <c r="J52" s="151">
        <f t="shared" si="7"/>
        <v>20</v>
      </c>
    </row>
    <row r="53" spans="1:12" ht="12.95" customHeight="1" x14ac:dyDescent="0.25">
      <c r="A53" s="175"/>
      <c r="B53" s="125" t="s">
        <v>113</v>
      </c>
      <c r="C53" s="72" t="s">
        <v>64</v>
      </c>
      <c r="D53" s="150"/>
      <c r="E53" s="77">
        <v>3113</v>
      </c>
      <c r="F53" s="77">
        <v>5137</v>
      </c>
      <c r="G53" s="77">
        <v>4165</v>
      </c>
      <c r="H53" s="116">
        <v>0</v>
      </c>
      <c r="I53" s="90">
        <v>348.5</v>
      </c>
      <c r="J53" s="151">
        <f t="shared" si="7"/>
        <v>348.5</v>
      </c>
    </row>
    <row r="54" spans="1:12" ht="12.95" customHeight="1" x14ac:dyDescent="0.25">
      <c r="A54" s="175"/>
      <c r="B54" s="125" t="s">
        <v>113</v>
      </c>
      <c r="C54" s="72" t="s">
        <v>64</v>
      </c>
      <c r="D54" s="150"/>
      <c r="E54" s="77">
        <v>3113</v>
      </c>
      <c r="F54" s="77">
        <v>5139</v>
      </c>
      <c r="G54" s="77">
        <v>4165</v>
      </c>
      <c r="H54" s="116">
        <v>0</v>
      </c>
      <c r="I54" s="90">
        <v>4.7</v>
      </c>
      <c r="J54" s="151">
        <f t="shared" si="7"/>
        <v>4.7</v>
      </c>
    </row>
    <row r="55" spans="1:12" ht="12.95" customHeight="1" x14ac:dyDescent="0.25">
      <c r="A55" s="175"/>
      <c r="B55" s="93" t="s">
        <v>114</v>
      </c>
      <c r="C55" s="142"/>
      <c r="D55" s="142"/>
      <c r="E55" s="92">
        <v>2219</v>
      </c>
      <c r="F55" s="92">
        <v>5171</v>
      </c>
      <c r="G55" s="92">
        <v>6126</v>
      </c>
      <c r="H55" s="126">
        <v>390</v>
      </c>
      <c r="I55" s="127">
        <v>-390</v>
      </c>
      <c r="J55" s="143">
        <f t="shared" si="7"/>
        <v>0</v>
      </c>
    </row>
    <row r="56" spans="1:12" ht="12.95" customHeight="1" x14ac:dyDescent="0.25">
      <c r="A56" s="175"/>
      <c r="B56" s="93" t="s">
        <v>117</v>
      </c>
      <c r="C56" s="142"/>
      <c r="D56" s="142"/>
      <c r="E56" s="92">
        <v>2219</v>
      </c>
      <c r="F56" s="92">
        <v>5171</v>
      </c>
      <c r="G56" s="92">
        <v>2292</v>
      </c>
      <c r="H56" s="126">
        <v>2165</v>
      </c>
      <c r="I56" s="127">
        <v>-2165</v>
      </c>
      <c r="J56" s="143">
        <f t="shared" si="7"/>
        <v>0</v>
      </c>
    </row>
    <row r="57" spans="1:12" ht="12.95" customHeight="1" x14ac:dyDescent="0.25">
      <c r="A57" s="176"/>
      <c r="B57" s="93" t="s">
        <v>118</v>
      </c>
      <c r="C57" s="142"/>
      <c r="D57" s="142"/>
      <c r="E57" s="92">
        <v>2219</v>
      </c>
      <c r="F57" s="92">
        <v>5171</v>
      </c>
      <c r="G57" s="92">
        <v>2291</v>
      </c>
      <c r="H57" s="126">
        <v>3390</v>
      </c>
      <c r="I57" s="127">
        <v>3986</v>
      </c>
      <c r="J57" s="143">
        <f t="shared" si="7"/>
        <v>7376</v>
      </c>
    </row>
    <row r="58" spans="1:12" ht="12.75" customHeight="1" x14ac:dyDescent="0.25">
      <c r="A58" s="14"/>
      <c r="B58" s="18"/>
      <c r="C58" s="19"/>
      <c r="D58" s="19"/>
      <c r="E58" s="186" t="s">
        <v>20</v>
      </c>
      <c r="F58" s="182"/>
      <c r="G58" s="187"/>
      <c r="H58" s="94">
        <f>SUM(H23:H57)</f>
        <v>138855.82999999999</v>
      </c>
      <c r="I58" s="94">
        <f t="shared" ref="I58:J58" si="8">SUM(I23:I57)</f>
        <v>2467</v>
      </c>
      <c r="J58" s="94">
        <f t="shared" si="8"/>
        <v>141322.83000000002</v>
      </c>
    </row>
    <row r="59" spans="1:12" ht="12.75" customHeight="1" x14ac:dyDescent="0.25">
      <c r="A59" s="41" t="s">
        <v>21</v>
      </c>
      <c r="B59" s="18"/>
      <c r="C59" s="19"/>
      <c r="D59" s="19"/>
      <c r="E59" s="20"/>
      <c r="F59" s="18"/>
      <c r="G59" s="18"/>
      <c r="H59" s="21"/>
      <c r="I59" s="21"/>
      <c r="J59" s="24"/>
    </row>
    <row r="60" spans="1:12" ht="12.75" customHeight="1" x14ac:dyDescent="0.25">
      <c r="A60" s="118" t="s">
        <v>12</v>
      </c>
      <c r="B60" s="114" t="s">
        <v>71</v>
      </c>
      <c r="C60" s="72" t="s">
        <v>64</v>
      </c>
      <c r="D60" s="72"/>
      <c r="E60" s="77">
        <v>2295</v>
      </c>
      <c r="F60" s="77">
        <v>6122</v>
      </c>
      <c r="G60" s="87"/>
      <c r="H60" s="116">
        <v>0</v>
      </c>
      <c r="I60" s="90">
        <v>280</v>
      </c>
      <c r="J60" s="82">
        <f>SUM(H60:I60)</f>
        <v>280</v>
      </c>
    </row>
    <row r="61" spans="1:12" ht="12.75" customHeight="1" x14ac:dyDescent="0.25">
      <c r="A61" s="171" t="s">
        <v>13</v>
      </c>
      <c r="B61" s="93" t="s">
        <v>72</v>
      </c>
      <c r="C61" s="93"/>
      <c r="D61" s="93"/>
      <c r="E61" s="92">
        <v>3631</v>
      </c>
      <c r="F61" s="92">
        <v>6121</v>
      </c>
      <c r="G61" s="71" t="s">
        <v>73</v>
      </c>
      <c r="H61" s="102">
        <v>200</v>
      </c>
      <c r="I61" s="100">
        <v>-200</v>
      </c>
      <c r="J61" s="66">
        <f t="shared" ref="J61:J62" si="9">H61+I61</f>
        <v>0</v>
      </c>
      <c r="L61" s="75"/>
    </row>
    <row r="62" spans="1:12" ht="12.75" customHeight="1" x14ac:dyDescent="0.25">
      <c r="A62" s="173"/>
      <c r="B62" s="103" t="s">
        <v>75</v>
      </c>
      <c r="C62" s="93"/>
      <c r="D62" s="93"/>
      <c r="E62" s="92">
        <v>3725</v>
      </c>
      <c r="F62" s="92">
        <v>6121</v>
      </c>
      <c r="G62" s="92">
        <v>2185</v>
      </c>
      <c r="H62" s="102">
        <v>96.8</v>
      </c>
      <c r="I62" s="46">
        <v>200</v>
      </c>
      <c r="J62" s="66">
        <f t="shared" si="9"/>
        <v>296.8</v>
      </c>
      <c r="L62" s="75"/>
    </row>
    <row r="63" spans="1:12" ht="12.75" customHeight="1" x14ac:dyDescent="0.25">
      <c r="A63" s="171" t="s">
        <v>14</v>
      </c>
      <c r="B63" s="104" t="s">
        <v>110</v>
      </c>
      <c r="C63" s="93"/>
      <c r="D63" s="93"/>
      <c r="E63" s="92">
        <v>3113</v>
      </c>
      <c r="F63" s="92">
        <v>6121</v>
      </c>
      <c r="G63" s="92">
        <v>2461</v>
      </c>
      <c r="H63" s="102">
        <v>2500</v>
      </c>
      <c r="I63" s="46">
        <v>-583</v>
      </c>
      <c r="J63" s="66">
        <f t="shared" ref="J63:J73" si="10">H63+I63</f>
        <v>1917</v>
      </c>
      <c r="L63" s="75"/>
    </row>
    <row r="64" spans="1:12" ht="12.75" customHeight="1" x14ac:dyDescent="0.25">
      <c r="A64" s="172"/>
      <c r="B64" s="144" t="s">
        <v>120</v>
      </c>
      <c r="C64" s="72" t="s">
        <v>64</v>
      </c>
      <c r="D64" s="125"/>
      <c r="E64" s="77">
        <v>3111</v>
      </c>
      <c r="F64" s="77">
        <v>6121</v>
      </c>
      <c r="G64" s="77">
        <v>2512</v>
      </c>
      <c r="H64" s="116">
        <v>0</v>
      </c>
      <c r="I64" s="90">
        <v>121</v>
      </c>
      <c r="J64" s="82">
        <f t="shared" si="10"/>
        <v>121</v>
      </c>
      <c r="L64" s="75"/>
    </row>
    <row r="65" spans="1:12" ht="12.75" customHeight="1" x14ac:dyDescent="0.25">
      <c r="A65" s="172"/>
      <c r="B65" s="145" t="s">
        <v>121</v>
      </c>
      <c r="C65" s="73"/>
      <c r="D65" s="73"/>
      <c r="E65" s="140">
        <v>2221</v>
      </c>
      <c r="F65" s="140">
        <v>6121</v>
      </c>
      <c r="G65" s="140">
        <v>2433</v>
      </c>
      <c r="H65" s="44">
        <v>620.1</v>
      </c>
      <c r="I65" s="46">
        <v>462</v>
      </c>
      <c r="J65" s="76">
        <f t="shared" si="10"/>
        <v>1082.0999999999999</v>
      </c>
      <c r="L65" s="75"/>
    </row>
    <row r="66" spans="1:12" ht="12.75" customHeight="1" x14ac:dyDescent="0.25">
      <c r="A66" s="172"/>
      <c r="B66" s="145" t="s">
        <v>122</v>
      </c>
      <c r="C66" s="73"/>
      <c r="D66" s="73"/>
      <c r="E66" s="140">
        <v>2212</v>
      </c>
      <c r="F66" s="140">
        <v>6121</v>
      </c>
      <c r="G66" s="140">
        <v>2321</v>
      </c>
      <c r="H66" s="44">
        <v>193</v>
      </c>
      <c r="I66" s="46">
        <v>-45</v>
      </c>
      <c r="J66" s="76">
        <f t="shared" si="10"/>
        <v>148</v>
      </c>
      <c r="L66" s="75"/>
    </row>
    <row r="67" spans="1:12" ht="12.75" customHeight="1" x14ac:dyDescent="0.25">
      <c r="A67" s="172"/>
      <c r="B67" s="146" t="s">
        <v>123</v>
      </c>
      <c r="C67" s="73"/>
      <c r="D67" s="73"/>
      <c r="E67" s="140">
        <v>3612</v>
      </c>
      <c r="F67" s="140">
        <v>6121</v>
      </c>
      <c r="G67" s="140">
        <v>7253</v>
      </c>
      <c r="H67" s="44">
        <v>2800</v>
      </c>
      <c r="I67" s="46">
        <v>45</v>
      </c>
      <c r="J67" s="76">
        <f t="shared" si="10"/>
        <v>2845</v>
      </c>
      <c r="L67" s="75"/>
    </row>
    <row r="68" spans="1:12" ht="12.75" customHeight="1" x14ac:dyDescent="0.25">
      <c r="A68" s="172"/>
      <c r="B68" s="146" t="s">
        <v>124</v>
      </c>
      <c r="C68" s="73"/>
      <c r="D68" s="73"/>
      <c r="E68" s="140">
        <v>3429</v>
      </c>
      <c r="F68" s="140">
        <v>6121</v>
      </c>
      <c r="G68" s="140">
        <v>9334</v>
      </c>
      <c r="H68" s="44">
        <v>2181</v>
      </c>
      <c r="I68" s="46">
        <v>-307</v>
      </c>
      <c r="J68" s="76">
        <f t="shared" si="10"/>
        <v>1874</v>
      </c>
      <c r="L68" s="75"/>
    </row>
    <row r="69" spans="1:12" ht="12.75" customHeight="1" x14ac:dyDescent="0.25">
      <c r="A69" s="172"/>
      <c r="B69" s="147" t="s">
        <v>125</v>
      </c>
      <c r="C69" s="72" t="s">
        <v>64</v>
      </c>
      <c r="D69" s="125"/>
      <c r="E69" s="77">
        <v>3632</v>
      </c>
      <c r="F69" s="77">
        <v>6121</v>
      </c>
      <c r="G69" s="77">
        <v>9306</v>
      </c>
      <c r="H69" s="116">
        <v>0</v>
      </c>
      <c r="I69" s="90">
        <v>93</v>
      </c>
      <c r="J69" s="82">
        <f t="shared" si="10"/>
        <v>93</v>
      </c>
      <c r="L69" s="75"/>
    </row>
    <row r="70" spans="1:12" ht="12.75" customHeight="1" x14ac:dyDescent="0.25">
      <c r="A70" s="172"/>
      <c r="B70" s="144" t="s">
        <v>126</v>
      </c>
      <c r="C70" s="72" t="s">
        <v>64</v>
      </c>
      <c r="D70" s="125"/>
      <c r="E70" s="77">
        <v>2212</v>
      </c>
      <c r="F70" s="77">
        <v>6121</v>
      </c>
      <c r="G70" s="77">
        <v>9335</v>
      </c>
      <c r="H70" s="116">
        <v>0</v>
      </c>
      <c r="I70" s="90">
        <v>86</v>
      </c>
      <c r="J70" s="82">
        <f t="shared" si="10"/>
        <v>86</v>
      </c>
      <c r="L70" s="75"/>
    </row>
    <row r="71" spans="1:12" ht="12.75" customHeight="1" x14ac:dyDescent="0.25">
      <c r="A71" s="172"/>
      <c r="B71" s="146" t="s">
        <v>127</v>
      </c>
      <c r="C71" s="45"/>
      <c r="D71" s="73"/>
      <c r="E71" s="148">
        <v>5512</v>
      </c>
      <c r="F71" s="148">
        <v>6121</v>
      </c>
      <c r="G71" s="148">
        <v>2162</v>
      </c>
      <c r="H71" s="44">
        <v>890</v>
      </c>
      <c r="I71" s="46">
        <v>94</v>
      </c>
      <c r="J71" s="76">
        <f t="shared" si="10"/>
        <v>984</v>
      </c>
      <c r="L71" s="75"/>
    </row>
    <row r="72" spans="1:12" ht="12.75" customHeight="1" x14ac:dyDescent="0.25">
      <c r="A72" s="172"/>
      <c r="B72" s="144" t="s">
        <v>128</v>
      </c>
      <c r="C72" s="72" t="s">
        <v>64</v>
      </c>
      <c r="D72" s="125"/>
      <c r="E72" s="77">
        <v>3612</v>
      </c>
      <c r="F72" s="77">
        <v>6121</v>
      </c>
      <c r="G72" s="77">
        <v>2518</v>
      </c>
      <c r="H72" s="116">
        <v>0</v>
      </c>
      <c r="I72" s="90">
        <v>26</v>
      </c>
      <c r="J72" s="82">
        <f t="shared" si="10"/>
        <v>26</v>
      </c>
      <c r="L72" s="75"/>
    </row>
    <row r="73" spans="1:12" ht="12.75" customHeight="1" x14ac:dyDescent="0.25">
      <c r="A73" s="172"/>
      <c r="B73" s="146" t="s">
        <v>129</v>
      </c>
      <c r="C73" s="73"/>
      <c r="D73" s="73"/>
      <c r="E73" s="140">
        <v>3631</v>
      </c>
      <c r="F73" s="140">
        <v>6121</v>
      </c>
      <c r="G73" s="71" t="s">
        <v>111</v>
      </c>
      <c r="H73" s="44">
        <v>150</v>
      </c>
      <c r="I73" s="46">
        <v>8</v>
      </c>
      <c r="J73" s="76">
        <f t="shared" si="10"/>
        <v>158</v>
      </c>
      <c r="L73" s="75"/>
    </row>
    <row r="74" spans="1:12" ht="12.75" customHeight="1" x14ac:dyDescent="0.25">
      <c r="A74" s="172"/>
      <c r="B74" s="103" t="s">
        <v>130</v>
      </c>
      <c r="C74" s="93"/>
      <c r="D74" s="93"/>
      <c r="E74" s="92">
        <v>2219</v>
      </c>
      <c r="F74" s="92">
        <v>6121</v>
      </c>
      <c r="G74" s="92">
        <v>9308</v>
      </c>
      <c r="H74" s="102">
        <v>200</v>
      </c>
      <c r="I74" s="46">
        <v>-102</v>
      </c>
      <c r="J74" s="66">
        <f t="shared" ref="J74:J83" si="11">H74+I74</f>
        <v>98</v>
      </c>
      <c r="L74" s="75"/>
    </row>
    <row r="75" spans="1:12" ht="12.75" customHeight="1" x14ac:dyDescent="0.25">
      <c r="A75" s="172"/>
      <c r="B75" s="103" t="s">
        <v>131</v>
      </c>
      <c r="C75" s="93"/>
      <c r="D75" s="93"/>
      <c r="E75" s="92">
        <v>3113</v>
      </c>
      <c r="F75" s="92">
        <v>6121</v>
      </c>
      <c r="G75" s="92">
        <v>2183</v>
      </c>
      <c r="H75" s="102">
        <v>3100</v>
      </c>
      <c r="I75" s="46">
        <v>-1203</v>
      </c>
      <c r="J75" s="66">
        <f t="shared" si="11"/>
        <v>1897</v>
      </c>
      <c r="L75" s="75"/>
    </row>
    <row r="76" spans="1:12" ht="12.75" customHeight="1" x14ac:dyDescent="0.25">
      <c r="A76" s="172"/>
      <c r="B76" s="144" t="s">
        <v>131</v>
      </c>
      <c r="C76" s="72" t="s">
        <v>64</v>
      </c>
      <c r="D76" s="125"/>
      <c r="E76" s="77">
        <v>3113</v>
      </c>
      <c r="F76" s="77">
        <v>6122</v>
      </c>
      <c r="G76" s="77">
        <v>2183</v>
      </c>
      <c r="H76" s="116">
        <v>0</v>
      </c>
      <c r="I76" s="90">
        <v>283</v>
      </c>
      <c r="J76" s="82">
        <f t="shared" si="11"/>
        <v>283</v>
      </c>
      <c r="L76" s="75"/>
    </row>
    <row r="77" spans="1:12" ht="12.75" customHeight="1" x14ac:dyDescent="0.25">
      <c r="A77" s="172"/>
      <c r="B77" s="103" t="s">
        <v>132</v>
      </c>
      <c r="C77" s="45"/>
      <c r="D77" s="93"/>
      <c r="E77" s="92">
        <v>2212</v>
      </c>
      <c r="F77" s="92">
        <v>6121</v>
      </c>
      <c r="G77" s="92">
        <v>9324</v>
      </c>
      <c r="H77" s="102">
        <v>579</v>
      </c>
      <c r="I77" s="46">
        <v>-0.4</v>
      </c>
      <c r="J77" s="66">
        <f t="shared" si="11"/>
        <v>578.6</v>
      </c>
      <c r="L77" s="75"/>
    </row>
    <row r="78" spans="1:12" ht="12.75" customHeight="1" x14ac:dyDescent="0.25">
      <c r="A78" s="172"/>
      <c r="B78" s="103" t="s">
        <v>133</v>
      </c>
      <c r="C78" s="45"/>
      <c r="D78" s="93"/>
      <c r="E78" s="92">
        <v>3113</v>
      </c>
      <c r="F78" s="92">
        <v>6121</v>
      </c>
      <c r="G78" s="92">
        <v>4165</v>
      </c>
      <c r="H78" s="102">
        <v>4552</v>
      </c>
      <c r="I78" s="46">
        <v>-3277.8</v>
      </c>
      <c r="J78" s="66">
        <f t="shared" si="11"/>
        <v>1274.1999999999998</v>
      </c>
      <c r="L78" s="75"/>
    </row>
    <row r="79" spans="1:12" ht="12.75" customHeight="1" x14ac:dyDescent="0.25">
      <c r="A79" s="172"/>
      <c r="B79" s="144" t="s">
        <v>133</v>
      </c>
      <c r="C79" s="72" t="s">
        <v>64</v>
      </c>
      <c r="D79" s="125"/>
      <c r="E79" s="77">
        <v>3113</v>
      </c>
      <c r="F79" s="77">
        <v>6122</v>
      </c>
      <c r="G79" s="77">
        <v>4165</v>
      </c>
      <c r="H79" s="116">
        <v>0</v>
      </c>
      <c r="I79" s="90">
        <v>2925</v>
      </c>
      <c r="J79" s="82">
        <f t="shared" si="11"/>
        <v>2925</v>
      </c>
      <c r="L79" s="75"/>
    </row>
    <row r="80" spans="1:12" ht="12.75" customHeight="1" x14ac:dyDescent="0.25">
      <c r="A80" s="172"/>
      <c r="B80" s="103" t="s">
        <v>134</v>
      </c>
      <c r="C80" s="93"/>
      <c r="D80" s="93"/>
      <c r="E80" s="92">
        <v>3639</v>
      </c>
      <c r="F80" s="92">
        <v>6121</v>
      </c>
      <c r="G80" s="92">
        <v>2182</v>
      </c>
      <c r="H80" s="102">
        <v>800</v>
      </c>
      <c r="I80" s="46">
        <v>-473</v>
      </c>
      <c r="J80" s="66">
        <f t="shared" si="11"/>
        <v>327</v>
      </c>
      <c r="L80" s="75"/>
    </row>
    <row r="81" spans="1:12" ht="12.75" customHeight="1" x14ac:dyDescent="0.25">
      <c r="A81" s="172"/>
      <c r="B81" s="103" t="s">
        <v>135</v>
      </c>
      <c r="C81" s="93"/>
      <c r="D81" s="93"/>
      <c r="E81" s="92">
        <v>2219</v>
      </c>
      <c r="F81" s="92">
        <v>6121</v>
      </c>
      <c r="G81" s="92">
        <v>2315</v>
      </c>
      <c r="H81" s="102">
        <v>400</v>
      </c>
      <c r="I81" s="46">
        <v>-400</v>
      </c>
      <c r="J81" s="66">
        <f t="shared" si="11"/>
        <v>0</v>
      </c>
      <c r="L81" s="75"/>
    </row>
    <row r="82" spans="1:12" ht="12.75" customHeight="1" x14ac:dyDescent="0.25">
      <c r="A82" s="172"/>
      <c r="B82" s="103" t="s">
        <v>136</v>
      </c>
      <c r="C82" s="93"/>
      <c r="D82" s="93"/>
      <c r="E82" s="92">
        <v>3639</v>
      </c>
      <c r="F82" s="92">
        <v>6121</v>
      </c>
      <c r="G82" s="91" t="s">
        <v>115</v>
      </c>
      <c r="H82" s="102">
        <v>985</v>
      </c>
      <c r="I82" s="46">
        <v>-412</v>
      </c>
      <c r="J82" s="66">
        <f t="shared" si="11"/>
        <v>573</v>
      </c>
      <c r="L82" s="75"/>
    </row>
    <row r="83" spans="1:12" ht="12.75" customHeight="1" x14ac:dyDescent="0.25">
      <c r="A83" s="173"/>
      <c r="B83" s="103" t="s">
        <v>137</v>
      </c>
      <c r="C83" s="93"/>
      <c r="D83" s="93"/>
      <c r="E83" s="92">
        <v>3639</v>
      </c>
      <c r="F83" s="92">
        <v>6121</v>
      </c>
      <c r="G83" s="91" t="s">
        <v>116</v>
      </c>
      <c r="H83" s="102">
        <v>1000</v>
      </c>
      <c r="I83" s="46">
        <v>-146</v>
      </c>
      <c r="J83" s="66">
        <f t="shared" si="11"/>
        <v>854</v>
      </c>
      <c r="L83" s="75"/>
    </row>
    <row r="84" spans="1:12" ht="12.95" customHeight="1" x14ac:dyDescent="0.25">
      <c r="A84" s="49"/>
      <c r="B84" s="50"/>
      <c r="C84" s="51"/>
      <c r="D84" s="51"/>
      <c r="E84" s="185" t="s">
        <v>22</v>
      </c>
      <c r="F84" s="185"/>
      <c r="G84" s="185"/>
      <c r="H84" s="100">
        <f>SUM(H60:H83)</f>
        <v>21246.9</v>
      </c>
      <c r="I84" s="100">
        <f t="shared" ref="I84:J84" si="12">SUM(I60:I83)</f>
        <v>-2526.2000000000003</v>
      </c>
      <c r="J84" s="100">
        <f t="shared" si="12"/>
        <v>18720.7</v>
      </c>
    </row>
    <row r="85" spans="1:12" ht="12.95" customHeight="1" x14ac:dyDescent="0.25">
      <c r="A85" s="52" t="s">
        <v>32</v>
      </c>
      <c r="B85" s="53"/>
      <c r="C85" s="54"/>
      <c r="D85" s="54"/>
      <c r="E85" s="55"/>
      <c r="F85" s="55"/>
      <c r="G85" s="55"/>
      <c r="H85" s="36"/>
      <c r="I85" s="37"/>
      <c r="J85" s="13"/>
    </row>
    <row r="86" spans="1:12" ht="12.95" customHeight="1" x14ac:dyDescent="0.25">
      <c r="A86" s="96" t="s">
        <v>12</v>
      </c>
      <c r="B86" s="73"/>
      <c r="C86" s="45"/>
      <c r="D86" s="48"/>
      <c r="E86" s="74"/>
      <c r="F86" s="71"/>
      <c r="G86" s="71"/>
      <c r="H86" s="44"/>
      <c r="I86" s="46">
        <v>0</v>
      </c>
      <c r="J86" s="44">
        <f>H86+I86</f>
        <v>0</v>
      </c>
    </row>
    <row r="87" spans="1:12" ht="12.95" customHeight="1" x14ac:dyDescent="0.25">
      <c r="A87" s="16"/>
      <c r="B87" s="15"/>
      <c r="C87" s="16"/>
      <c r="D87" s="16"/>
      <c r="E87" s="191" t="s">
        <v>33</v>
      </c>
      <c r="F87" s="192"/>
      <c r="G87" s="193"/>
      <c r="H87" s="56">
        <f>SUM(H86:H86)</f>
        <v>0</v>
      </c>
      <c r="I87" s="39">
        <f>SUM(I86:I86)</f>
        <v>0</v>
      </c>
      <c r="J87" s="56">
        <f>SUM(J86:J86)</f>
        <v>0</v>
      </c>
    </row>
    <row r="88" spans="1:12" ht="12.95" customHeight="1" x14ac:dyDescent="0.25">
      <c r="A88" s="16"/>
      <c r="B88" s="15"/>
      <c r="C88" s="16"/>
      <c r="D88" s="16"/>
      <c r="E88" s="25"/>
      <c r="F88" s="25"/>
      <c r="G88" s="26"/>
      <c r="H88" s="36"/>
      <c r="I88" s="37"/>
      <c r="J88" s="38"/>
    </row>
    <row r="89" spans="1:12" ht="12.95" customHeight="1" x14ac:dyDescent="0.25">
      <c r="A89" s="3"/>
      <c r="B89" s="79" t="s">
        <v>31</v>
      </c>
      <c r="C89" s="19"/>
      <c r="D89" s="19"/>
      <c r="E89" s="194" t="s">
        <v>15</v>
      </c>
      <c r="F89" s="195"/>
      <c r="G89" s="195"/>
      <c r="H89" s="196"/>
      <c r="I89" s="23">
        <f>I18</f>
        <v>-95.649999999999977</v>
      </c>
      <c r="J89" s="42"/>
    </row>
    <row r="90" spans="1:12" ht="12.95" customHeight="1" x14ac:dyDescent="0.25">
      <c r="A90" s="3"/>
      <c r="B90" s="80"/>
      <c r="C90" s="19"/>
      <c r="D90" s="19"/>
      <c r="E90" s="194" t="s">
        <v>23</v>
      </c>
      <c r="F90" s="195"/>
      <c r="G90" s="195"/>
      <c r="H90" s="196"/>
      <c r="I90" s="23">
        <f>I58+I19</f>
        <v>2102.7200000000003</v>
      </c>
      <c r="J90" s="14"/>
    </row>
    <row r="91" spans="1:12" ht="12.95" customHeight="1" x14ac:dyDescent="0.25">
      <c r="A91" s="3"/>
      <c r="B91" s="80"/>
      <c r="C91" s="19"/>
      <c r="D91" s="19"/>
      <c r="E91" s="194" t="s">
        <v>24</v>
      </c>
      <c r="F91" s="195"/>
      <c r="G91" s="195"/>
      <c r="H91" s="196"/>
      <c r="I91" s="23">
        <f>I84+I20</f>
        <v>-2198.3700000000003</v>
      </c>
      <c r="J91" s="43"/>
    </row>
    <row r="92" spans="1:12" ht="12.95" customHeight="1" x14ac:dyDescent="0.25">
      <c r="A92" s="3"/>
      <c r="B92" s="80"/>
      <c r="C92" s="19"/>
      <c r="D92" s="19"/>
      <c r="E92" s="194" t="s">
        <v>25</v>
      </c>
      <c r="F92" s="195"/>
      <c r="G92" s="195"/>
      <c r="H92" s="196"/>
      <c r="I92" s="23">
        <f>I90+I91</f>
        <v>-95.650000000000091</v>
      </c>
      <c r="J92" s="43"/>
    </row>
    <row r="93" spans="1:12" ht="12.95" customHeight="1" x14ac:dyDescent="0.25">
      <c r="A93" s="3"/>
      <c r="B93" s="80"/>
      <c r="C93" s="19"/>
      <c r="D93" s="19"/>
      <c r="E93" s="188" t="s">
        <v>26</v>
      </c>
      <c r="F93" s="189"/>
      <c r="G93" s="189"/>
      <c r="H93" s="190"/>
      <c r="I93" s="23">
        <f>I89-I92</f>
        <v>1.1368683772161603E-13</v>
      </c>
      <c r="J93" s="43"/>
    </row>
    <row r="94" spans="1:12" ht="12.95" customHeight="1" x14ac:dyDescent="0.25">
      <c r="A94" s="3"/>
      <c r="B94" s="80"/>
      <c r="C94" s="19"/>
      <c r="D94" s="19"/>
      <c r="E94" s="188" t="s">
        <v>27</v>
      </c>
      <c r="F94" s="189"/>
      <c r="G94" s="189"/>
      <c r="H94" s="190"/>
      <c r="I94" s="23">
        <f>I87</f>
        <v>0</v>
      </c>
      <c r="J94" s="43"/>
    </row>
    <row r="95" spans="1:12" ht="12.95" customHeight="1" x14ac:dyDescent="0.25">
      <c r="A95" s="3"/>
      <c r="B95" s="61"/>
      <c r="C95" s="33"/>
      <c r="D95" s="33"/>
      <c r="E95" s="34"/>
      <c r="F95" s="3"/>
      <c r="G95" s="18"/>
      <c r="H95" s="60">
        <v>45588</v>
      </c>
      <c r="I95" s="61"/>
      <c r="J95" s="62">
        <v>45609</v>
      </c>
    </row>
    <row r="96" spans="1:12" ht="12.95" customHeight="1" x14ac:dyDescent="0.25">
      <c r="A96" s="3"/>
      <c r="B96" s="79" t="s">
        <v>34</v>
      </c>
      <c r="C96" s="19"/>
      <c r="D96" s="19"/>
      <c r="E96" s="35" t="s">
        <v>28</v>
      </c>
      <c r="F96" s="27"/>
      <c r="G96" s="28"/>
      <c r="H96" s="63">
        <v>628805.48</v>
      </c>
      <c r="I96" s="64">
        <f>I89</f>
        <v>-95.649999999999977</v>
      </c>
      <c r="J96" s="64">
        <f>H96+I96</f>
        <v>628709.82999999996</v>
      </c>
    </row>
    <row r="97" spans="1:10" ht="12.95" customHeight="1" x14ac:dyDescent="0.25">
      <c r="A97" s="3"/>
      <c r="B97" s="80"/>
      <c r="C97" s="19"/>
      <c r="D97" s="19"/>
      <c r="E97" s="29" t="s">
        <v>23</v>
      </c>
      <c r="F97" s="30"/>
      <c r="G97" s="22"/>
      <c r="H97" s="65">
        <v>546164.24</v>
      </c>
      <c r="I97" s="64">
        <f>I58+I19</f>
        <v>2102.7200000000003</v>
      </c>
      <c r="J97" s="66">
        <f>H97+I97</f>
        <v>548266.96</v>
      </c>
    </row>
    <row r="98" spans="1:10" ht="12.95" customHeight="1" x14ac:dyDescent="0.25">
      <c r="A98" s="3"/>
      <c r="B98" s="80"/>
      <c r="C98" s="19"/>
      <c r="D98" s="19"/>
      <c r="E98" s="14" t="s">
        <v>24</v>
      </c>
      <c r="F98" s="18"/>
      <c r="G98" s="31"/>
      <c r="H98" s="65">
        <v>234810.83</v>
      </c>
      <c r="I98" s="64">
        <f>I84+I20</f>
        <v>-2198.3700000000003</v>
      </c>
      <c r="J98" s="66">
        <f>H98+I98</f>
        <v>232612.46</v>
      </c>
    </row>
    <row r="99" spans="1:10" ht="12.95" customHeight="1" x14ac:dyDescent="0.25">
      <c r="A99" s="3"/>
      <c r="B99" s="81"/>
      <c r="C99" s="33"/>
      <c r="D99" s="33"/>
      <c r="E99" s="32" t="s">
        <v>29</v>
      </c>
      <c r="F99" s="30"/>
      <c r="G99" s="22"/>
      <c r="H99" s="64">
        <f>H97+H98</f>
        <v>780975.07</v>
      </c>
      <c r="I99" s="64">
        <f>SUM(I97:I98)</f>
        <v>-95.650000000000091</v>
      </c>
      <c r="J99" s="64">
        <f>SUM(J97:J98)</f>
        <v>780879.41999999993</v>
      </c>
    </row>
    <row r="100" spans="1:10" ht="12.95" customHeight="1" x14ac:dyDescent="0.25">
      <c r="A100" s="3"/>
      <c r="B100" s="61"/>
      <c r="C100" s="33"/>
      <c r="D100" s="33"/>
      <c r="E100" s="14" t="s">
        <v>18</v>
      </c>
      <c r="F100" s="18"/>
      <c r="G100" s="31"/>
      <c r="H100" s="66">
        <f>H96-H99</f>
        <v>-152169.58999999997</v>
      </c>
      <c r="I100" s="64">
        <f>I96-I99</f>
        <v>1.1368683772161603E-13</v>
      </c>
      <c r="J100" s="66">
        <f>J96-J99</f>
        <v>-152169.58999999997</v>
      </c>
    </row>
    <row r="101" spans="1:10" ht="12.95" customHeight="1" x14ac:dyDescent="0.25">
      <c r="A101" s="3"/>
      <c r="B101" s="78" t="s">
        <v>44</v>
      </c>
      <c r="C101" s="33"/>
      <c r="D101" s="33"/>
      <c r="E101" s="29" t="s">
        <v>30</v>
      </c>
      <c r="F101" s="30"/>
      <c r="G101" s="22"/>
      <c r="H101" s="67">
        <v>152169.59</v>
      </c>
      <c r="I101" s="64">
        <f>I94</f>
        <v>0</v>
      </c>
      <c r="J101" s="66">
        <f>H101+I101</f>
        <v>152169.59</v>
      </c>
    </row>
    <row r="102" spans="1:10" ht="12.95" customHeight="1" x14ac:dyDescent="0.25"/>
    <row r="103" spans="1:10" ht="12.95" customHeight="1" x14ac:dyDescent="0.25"/>
    <row r="104" spans="1:10" ht="12.95" customHeight="1" x14ac:dyDescent="0.25"/>
    <row r="105" spans="1:10" ht="12.95" customHeight="1" x14ac:dyDescent="0.25"/>
    <row r="106" spans="1:10" ht="12.95" customHeight="1" x14ac:dyDescent="0.25"/>
    <row r="107" spans="1:10" ht="12.95" customHeight="1" x14ac:dyDescent="0.25"/>
    <row r="108" spans="1:10" ht="12.95" customHeight="1" x14ac:dyDescent="0.25"/>
    <row r="109" spans="1:10" ht="12.95" customHeight="1" x14ac:dyDescent="0.25"/>
    <row r="110" spans="1:10" ht="12.95" customHeight="1" x14ac:dyDescent="0.25"/>
    <row r="111" spans="1:10" ht="12.95" customHeight="1" x14ac:dyDescent="0.25"/>
    <row r="112" spans="1:10" ht="12.95" customHeight="1" x14ac:dyDescent="0.25"/>
    <row r="113" ht="12.95" customHeight="1" x14ac:dyDescent="0.25"/>
  </sheetData>
  <mergeCells count="31">
    <mergeCell ref="A44:A45"/>
    <mergeCell ref="E84:G84"/>
    <mergeCell ref="E58:G58"/>
    <mergeCell ref="A61:A62"/>
    <mergeCell ref="E94:H94"/>
    <mergeCell ref="E87:G87"/>
    <mergeCell ref="E89:H89"/>
    <mergeCell ref="E90:H90"/>
    <mergeCell ref="E91:H91"/>
    <mergeCell ref="E92:H92"/>
    <mergeCell ref="E93:H93"/>
    <mergeCell ref="A46:A49"/>
    <mergeCell ref="A63:A83"/>
    <mergeCell ref="A50:A57"/>
    <mergeCell ref="H1:J1"/>
    <mergeCell ref="B2:B3"/>
    <mergeCell ref="E2:E3"/>
    <mergeCell ref="F2:F3"/>
    <mergeCell ref="G2:G3"/>
    <mergeCell ref="E18:G18"/>
    <mergeCell ref="E19:G19"/>
    <mergeCell ref="E20:G20"/>
    <mergeCell ref="E21:G21"/>
    <mergeCell ref="A23:A24"/>
    <mergeCell ref="A25:A26"/>
    <mergeCell ref="A5:A11"/>
    <mergeCell ref="A14:A16"/>
    <mergeCell ref="A12:A13"/>
    <mergeCell ref="A39:A43"/>
    <mergeCell ref="A33:A38"/>
    <mergeCell ref="A29:A32"/>
  </mergeCells>
  <conditionalFormatting sqref="C18:D20 B1:B2">
    <cfRule type="expression" dxfId="298" priority="1084" stopIfTrue="1">
      <formula>#REF!="Z"</formula>
    </cfRule>
    <cfRule type="expression" dxfId="297" priority="1085" stopIfTrue="1">
      <formula>#REF!="T"</formula>
    </cfRule>
    <cfRule type="expression" dxfId="296" priority="1086" stopIfTrue="1">
      <formula>#REF!="Y"</formula>
    </cfRule>
  </conditionalFormatting>
  <conditionalFormatting sqref="H97">
    <cfRule type="expression" dxfId="295" priority="1081" stopIfTrue="1">
      <formula>$J97="Z"</formula>
    </cfRule>
    <cfRule type="expression" dxfId="294" priority="1082" stopIfTrue="1">
      <formula>$J97="T"</formula>
    </cfRule>
    <cfRule type="expression" dxfId="293" priority="1083" stopIfTrue="1">
      <formula>$J97="Y"</formula>
    </cfRule>
  </conditionalFormatting>
  <conditionalFormatting sqref="H98">
    <cfRule type="expression" dxfId="292" priority="1078" stopIfTrue="1">
      <formula>$J98="Z"</formula>
    </cfRule>
    <cfRule type="expression" dxfId="291" priority="1079" stopIfTrue="1">
      <formula>$J98="T"</formula>
    </cfRule>
    <cfRule type="expression" dxfId="290" priority="1080" stopIfTrue="1">
      <formula>$J98="Y"</formula>
    </cfRule>
  </conditionalFormatting>
  <conditionalFormatting sqref="H96">
    <cfRule type="expression" dxfId="289" priority="1075" stopIfTrue="1">
      <formula>$J96="Z"</formula>
    </cfRule>
    <cfRule type="expression" dxfId="288" priority="1076" stopIfTrue="1">
      <formula>$J96="T"</formula>
    </cfRule>
    <cfRule type="expression" dxfId="287" priority="1077" stopIfTrue="1">
      <formula>$J96="Y"</formula>
    </cfRule>
  </conditionalFormatting>
  <conditionalFormatting sqref="H97">
    <cfRule type="expression" dxfId="286" priority="1072" stopIfTrue="1">
      <formula>$J97="Z"</formula>
    </cfRule>
    <cfRule type="expression" dxfId="285" priority="1073" stopIfTrue="1">
      <formula>$J97="T"</formula>
    </cfRule>
    <cfRule type="expression" dxfId="284" priority="1074" stopIfTrue="1">
      <formula>$J97="Y"</formula>
    </cfRule>
  </conditionalFormatting>
  <conditionalFormatting sqref="H98">
    <cfRule type="expression" dxfId="283" priority="1069" stopIfTrue="1">
      <formula>$J98="Z"</formula>
    </cfRule>
    <cfRule type="expression" dxfId="282" priority="1070" stopIfTrue="1">
      <formula>$J98="T"</formula>
    </cfRule>
    <cfRule type="expression" dxfId="281" priority="1071" stopIfTrue="1">
      <formula>$J98="Y"</formula>
    </cfRule>
  </conditionalFormatting>
  <conditionalFormatting sqref="B1:B2 B28">
    <cfRule type="expression" dxfId="280" priority="1087" stopIfTrue="1">
      <formula>#REF!="Z"</formula>
    </cfRule>
    <cfRule type="expression" dxfId="279" priority="1088" stopIfTrue="1">
      <formula>#REF!="T"</formula>
    </cfRule>
    <cfRule type="expression" dxfId="278" priority="1089" stopIfTrue="1">
      <formula>#REF!="Y"</formula>
    </cfRule>
  </conditionalFormatting>
  <conditionalFormatting sqref="B29:B32">
    <cfRule type="expression" dxfId="277" priority="65" stopIfTrue="1">
      <formula>#REF!="T"</formula>
    </cfRule>
    <cfRule type="expression" dxfId="276" priority="66" stopIfTrue="1">
      <formula>#REF!="Y"</formula>
    </cfRule>
  </conditionalFormatting>
  <conditionalFormatting sqref="B30:B32">
    <cfRule type="expression" dxfId="275" priority="1105" stopIfTrue="1">
      <formula>$L29="Z"</formula>
    </cfRule>
    <cfRule type="expression" dxfId="274" priority="1106" stopIfTrue="1">
      <formula>$L29="T"</formula>
    </cfRule>
    <cfRule type="expression" dxfId="273" priority="1107" stopIfTrue="1">
      <formula>$L29="Y"</formula>
    </cfRule>
    <cfRule type="expression" dxfId="272" priority="1108" stopIfTrue="1">
      <formula>$P29="Z"</formula>
    </cfRule>
    <cfRule type="expression" dxfId="271" priority="1109" stopIfTrue="1">
      <formula>$P29="T"</formula>
    </cfRule>
    <cfRule type="expression" dxfId="270" priority="1110" stopIfTrue="1">
      <formula>$P29="Y"</formula>
    </cfRule>
    <cfRule type="expression" dxfId="269" priority="1111" stopIfTrue="1">
      <formula>$J29="Z"</formula>
    </cfRule>
    <cfRule type="expression" dxfId="268" priority="1112" stopIfTrue="1">
      <formula>$J29="T"</formula>
    </cfRule>
    <cfRule type="expression" dxfId="267" priority="1113" stopIfTrue="1">
      <formula>$J29="Y"</formula>
    </cfRule>
    <cfRule type="expression" dxfId="266" priority="1114" stopIfTrue="1">
      <formula>#REF!="Z"</formula>
    </cfRule>
    <cfRule type="expression" dxfId="265" priority="1115" stopIfTrue="1">
      <formula>$N29="Z"</formula>
    </cfRule>
    <cfRule type="expression" dxfId="264" priority="1116" stopIfTrue="1">
      <formula>$N29="T"</formula>
    </cfRule>
    <cfRule type="expression" dxfId="263" priority="1117" stopIfTrue="1">
      <formula>$N29="Y"</formula>
    </cfRule>
  </conditionalFormatting>
  <conditionalFormatting sqref="B31">
    <cfRule type="expression" dxfId="262" priority="1157" stopIfTrue="1">
      <formula>#REF!="Z"</formula>
    </cfRule>
    <cfRule type="expression" dxfId="261" priority="1158" stopIfTrue="1">
      <formula>#REF!="T"</formula>
    </cfRule>
    <cfRule type="expression" dxfId="260" priority="1159" stopIfTrue="1">
      <formula>#REF!="Y"</formula>
    </cfRule>
    <cfRule type="expression" dxfId="259" priority="1160" stopIfTrue="1">
      <formula>#REF!="Z"</formula>
    </cfRule>
    <cfRule type="expression" dxfId="258" priority="1161" stopIfTrue="1">
      <formula>#REF!="T"</formula>
    </cfRule>
    <cfRule type="expression" dxfId="257" priority="1162" stopIfTrue="1">
      <formula>#REF!="Y"</formula>
    </cfRule>
    <cfRule type="expression" dxfId="256" priority="1163" stopIfTrue="1">
      <formula>#REF!="Z"</formula>
    </cfRule>
    <cfRule type="expression" dxfId="255" priority="1164" stopIfTrue="1">
      <formula>#REF!="T"</formula>
    </cfRule>
    <cfRule type="expression" dxfId="254" priority="1165" stopIfTrue="1">
      <formula>#REF!="Y"</formula>
    </cfRule>
    <cfRule type="expression" dxfId="253" priority="1166" stopIfTrue="1">
      <formula>#REF!="Z"</formula>
    </cfRule>
    <cfRule type="expression" dxfId="252" priority="1167" stopIfTrue="1">
      <formula>#REF!="Z"</formula>
    </cfRule>
    <cfRule type="expression" dxfId="251" priority="1168" stopIfTrue="1">
      <formula>#REF!="T"</formula>
    </cfRule>
    <cfRule type="expression" dxfId="250" priority="1169" stopIfTrue="1">
      <formula>#REF!="Y"</formula>
    </cfRule>
  </conditionalFormatting>
  <conditionalFormatting sqref="B30">
    <cfRule type="expression" dxfId="249" priority="1183" stopIfTrue="1">
      <formula>#REF!="Z"</formula>
    </cfRule>
    <cfRule type="expression" dxfId="248" priority="1184" stopIfTrue="1">
      <formula>#REF!="T"</formula>
    </cfRule>
    <cfRule type="expression" dxfId="247" priority="1185" stopIfTrue="1">
      <formula>#REF!="Y"</formula>
    </cfRule>
    <cfRule type="expression" dxfId="246" priority="1186" stopIfTrue="1">
      <formula>#REF!="Z"</formula>
    </cfRule>
    <cfRule type="expression" dxfId="245" priority="1187" stopIfTrue="1">
      <formula>#REF!="T"</formula>
    </cfRule>
    <cfRule type="expression" dxfId="244" priority="1188" stopIfTrue="1">
      <formula>#REF!="Y"</formula>
    </cfRule>
    <cfRule type="expression" dxfId="243" priority="1189" stopIfTrue="1">
      <formula>#REF!="Z"</formula>
    </cfRule>
    <cfRule type="expression" dxfId="242" priority="1190" stopIfTrue="1">
      <formula>#REF!="T"</formula>
    </cfRule>
    <cfRule type="expression" dxfId="241" priority="1191" stopIfTrue="1">
      <formula>#REF!="Y"</formula>
    </cfRule>
    <cfRule type="expression" dxfId="240" priority="1192" stopIfTrue="1">
      <formula>#REF!="Z"</formula>
    </cfRule>
    <cfRule type="expression" dxfId="239" priority="1193" stopIfTrue="1">
      <formula>#REF!="Z"</formula>
    </cfRule>
    <cfRule type="expression" dxfId="238" priority="1194" stopIfTrue="1">
      <formula>#REF!="T"</formula>
    </cfRule>
    <cfRule type="expression" dxfId="237" priority="1195" stopIfTrue="1">
      <formula>#REF!="Y"</formula>
    </cfRule>
  </conditionalFormatting>
  <conditionalFormatting sqref="B32">
    <cfRule type="expression" dxfId="236" priority="1534" stopIfTrue="1">
      <formula>#REF!="Z"</formula>
    </cfRule>
    <cfRule type="expression" dxfId="235" priority="1535" stopIfTrue="1">
      <formula>#REF!="T"</formula>
    </cfRule>
    <cfRule type="expression" dxfId="234" priority="1536" stopIfTrue="1">
      <formula>#REF!="Y"</formula>
    </cfRule>
    <cfRule type="expression" dxfId="233" priority="1537" stopIfTrue="1">
      <formula>#REF!="Z"</formula>
    </cfRule>
    <cfRule type="expression" dxfId="232" priority="1538" stopIfTrue="1">
      <formula>#REF!="T"</formula>
    </cfRule>
    <cfRule type="expression" dxfId="231" priority="1539" stopIfTrue="1">
      <formula>#REF!="Y"</formula>
    </cfRule>
    <cfRule type="expression" dxfId="230" priority="1540" stopIfTrue="1">
      <formula>#REF!="Z"</formula>
    </cfRule>
    <cfRule type="expression" dxfId="229" priority="1541" stopIfTrue="1">
      <formula>#REF!="T"</formula>
    </cfRule>
    <cfRule type="expression" dxfId="228" priority="1542" stopIfTrue="1">
      <formula>#REF!="Y"</formula>
    </cfRule>
    <cfRule type="expression" dxfId="227" priority="1543" stopIfTrue="1">
      <formula>#REF!="Z"</formula>
    </cfRule>
    <cfRule type="expression" dxfId="226" priority="1544" stopIfTrue="1">
      <formula>#REF!="Z"</formula>
    </cfRule>
    <cfRule type="expression" dxfId="225" priority="1545" stopIfTrue="1">
      <formula>#REF!="T"</formula>
    </cfRule>
    <cfRule type="expression" dxfId="224" priority="1546" stopIfTrue="1">
      <formula>#REF!="Y"</formula>
    </cfRule>
  </conditionalFormatting>
  <conditionalFormatting sqref="B33">
    <cfRule type="expression" dxfId="223" priority="25" stopIfTrue="1">
      <formula>$L33="Z"</formula>
    </cfRule>
    <cfRule type="expression" dxfId="222" priority="26" stopIfTrue="1">
      <formula>$L33="T"</formula>
    </cfRule>
    <cfRule type="expression" dxfId="221" priority="27" stopIfTrue="1">
      <formula>$L33="Y"</formula>
    </cfRule>
    <cfRule type="expression" dxfId="220" priority="28" stopIfTrue="1">
      <formula>$P33="Z"</formula>
    </cfRule>
    <cfRule type="expression" dxfId="219" priority="29" stopIfTrue="1">
      <formula>$P33="T"</formula>
    </cfRule>
    <cfRule type="expression" dxfId="218" priority="30" stopIfTrue="1">
      <formula>$P33="Y"</formula>
    </cfRule>
    <cfRule type="expression" dxfId="217" priority="31" stopIfTrue="1">
      <formula>$K33="Z"</formula>
    </cfRule>
    <cfRule type="expression" dxfId="216" priority="32" stopIfTrue="1">
      <formula>$K33="T"</formula>
    </cfRule>
    <cfRule type="expression" dxfId="215" priority="33" stopIfTrue="1">
      <formula>$K33="Y"</formula>
    </cfRule>
    <cfRule type="expression" dxfId="214" priority="34" stopIfTrue="1">
      <formula>#REF!="Z"</formula>
    </cfRule>
    <cfRule type="expression" dxfId="213" priority="38" stopIfTrue="1">
      <formula>#REF!="T"</formula>
    </cfRule>
    <cfRule type="expression" dxfId="212" priority="39" stopIfTrue="1">
      <formula>#REF!="Y"</formula>
    </cfRule>
  </conditionalFormatting>
  <conditionalFormatting sqref="B33:B36">
    <cfRule type="expression" dxfId="211" priority="35" stopIfTrue="1">
      <formula>$N33="Z"</formula>
    </cfRule>
    <cfRule type="expression" dxfId="210" priority="36" stopIfTrue="1">
      <formula>$N33="T"</formula>
    </cfRule>
    <cfRule type="expression" dxfId="209" priority="37" stopIfTrue="1">
      <formula>$N33="Y"</formula>
    </cfRule>
  </conditionalFormatting>
  <conditionalFormatting sqref="B34:B36">
    <cfRule type="expression" dxfId="208" priority="40" stopIfTrue="1">
      <formula>$L34="Z"</formula>
    </cfRule>
    <cfRule type="expression" dxfId="207" priority="41" stopIfTrue="1">
      <formula>$L34="T"</formula>
    </cfRule>
    <cfRule type="expression" dxfId="206" priority="42" stopIfTrue="1">
      <formula>$L34="Y"</formula>
    </cfRule>
    <cfRule type="expression" dxfId="205" priority="43" stopIfTrue="1">
      <formula>$P34="Z"</formula>
    </cfRule>
    <cfRule type="expression" dxfId="204" priority="44" stopIfTrue="1">
      <formula>$P34="T"</formula>
    </cfRule>
    <cfRule type="expression" dxfId="203" priority="45" stopIfTrue="1">
      <formula>$P34="Y"</formula>
    </cfRule>
    <cfRule type="expression" dxfId="202" priority="46" stopIfTrue="1">
      <formula>$K34="Z"</formula>
    </cfRule>
    <cfRule type="expression" dxfId="201" priority="47" stopIfTrue="1">
      <formula>$K34="T"</formula>
    </cfRule>
    <cfRule type="expression" dxfId="200" priority="48" stopIfTrue="1">
      <formula>$K34="Y"</formula>
    </cfRule>
    <cfRule type="expression" dxfId="199" priority="49" stopIfTrue="1">
      <formula>#REF!="Z"</formula>
    </cfRule>
    <cfRule type="expression" dxfId="198" priority="50" stopIfTrue="1">
      <formula>#REF!="T"</formula>
    </cfRule>
    <cfRule type="expression" dxfId="197" priority="51" stopIfTrue="1">
      <formula>#REF!="Y"</formula>
    </cfRule>
  </conditionalFormatting>
  <conditionalFormatting sqref="B37:B38">
    <cfRule type="expression" dxfId="196" priority="10" stopIfTrue="1">
      <formula>$N37="Z"</formula>
    </cfRule>
    <cfRule type="expression" dxfId="195" priority="11" stopIfTrue="1">
      <formula>$N37="T"</formula>
    </cfRule>
    <cfRule type="expression" dxfId="194" priority="12" stopIfTrue="1">
      <formula>$N37="Y"</formula>
    </cfRule>
    <cfRule type="expression" dxfId="193" priority="13" stopIfTrue="1">
      <formula>$L37="Z"</formula>
    </cfRule>
    <cfRule type="expression" dxfId="192" priority="14" stopIfTrue="1">
      <formula>$L37="T"</formula>
    </cfRule>
    <cfRule type="expression" dxfId="191" priority="15" stopIfTrue="1">
      <formula>$L37="Y"</formula>
    </cfRule>
    <cfRule type="expression" dxfId="190" priority="16" stopIfTrue="1">
      <formula>$P37="Z"</formula>
    </cfRule>
    <cfRule type="expression" dxfId="189" priority="17" stopIfTrue="1">
      <formula>$P37="T"</formula>
    </cfRule>
    <cfRule type="expression" dxfId="188" priority="18" stopIfTrue="1">
      <formula>$P37="Y"</formula>
    </cfRule>
    <cfRule type="expression" dxfId="187" priority="19" stopIfTrue="1">
      <formula>$K37="Z"</formula>
    </cfRule>
    <cfRule type="expression" dxfId="186" priority="20" stopIfTrue="1">
      <formula>$K37="T"</formula>
    </cfRule>
    <cfRule type="expression" dxfId="185" priority="21" stopIfTrue="1">
      <formula>$K37="Y"</formula>
    </cfRule>
    <cfRule type="expression" dxfId="184" priority="22" stopIfTrue="1">
      <formula>#REF!="Z"</formula>
    </cfRule>
    <cfRule type="expression" dxfId="183" priority="23" stopIfTrue="1">
      <formula>#REF!="T"</formula>
    </cfRule>
    <cfRule type="expression" dxfId="182" priority="24" stopIfTrue="1">
      <formula>#REF!="Y"</formula>
    </cfRule>
  </conditionalFormatting>
  <conditionalFormatting sqref="B29">
    <cfRule type="expression" dxfId="181" priority="1939" stopIfTrue="1">
      <formula>#REF!="Z"</formula>
    </cfRule>
    <cfRule type="expression" dxfId="180" priority="1940" stopIfTrue="1">
      <formula>#REF!="T"</formula>
    </cfRule>
    <cfRule type="expression" dxfId="179" priority="1941" stopIfTrue="1">
      <formula>#REF!="Y"</formula>
    </cfRule>
    <cfRule type="expression" dxfId="178" priority="1942" stopIfTrue="1">
      <formula>#REF!="Z"</formula>
    </cfRule>
    <cfRule type="expression" dxfId="177" priority="1943" stopIfTrue="1">
      <formula>#REF!="T"</formula>
    </cfRule>
    <cfRule type="expression" dxfId="176" priority="1944" stopIfTrue="1">
      <formula>#REF!="Y"</formula>
    </cfRule>
    <cfRule type="expression" dxfId="175" priority="1945" stopIfTrue="1">
      <formula>#REF!="Z"</formula>
    </cfRule>
    <cfRule type="expression" dxfId="174" priority="1946" stopIfTrue="1">
      <formula>#REF!="T"</formula>
    </cfRule>
    <cfRule type="expression" dxfId="173" priority="1947" stopIfTrue="1">
      <formula>#REF!="Y"</formula>
    </cfRule>
    <cfRule type="expression" dxfId="172" priority="1948" stopIfTrue="1">
      <formula>#REF!="Z"</formula>
    </cfRule>
    <cfRule type="expression" dxfId="171" priority="1949" stopIfTrue="1">
      <formula>#REF!="Z"</formula>
    </cfRule>
    <cfRule type="expression" dxfId="170" priority="1950" stopIfTrue="1">
      <formula>#REF!="T"</formula>
    </cfRule>
    <cfRule type="expression" dxfId="169" priority="1951" stopIfTrue="1">
      <formula>#REF!="Y"</formula>
    </cfRule>
  </conditionalFormatting>
  <conditionalFormatting sqref="B63">
    <cfRule type="expression" dxfId="168" priority="7" stopIfTrue="1">
      <formula>#REF!="Z"</formula>
    </cfRule>
    <cfRule type="expression" dxfId="167" priority="8" stopIfTrue="1">
      <formula>#REF!="T"</formula>
    </cfRule>
    <cfRule type="expression" dxfId="166" priority="9" stopIfTrue="1">
      <formula>#REF!="Y"</formula>
    </cfRule>
  </conditionalFormatting>
  <conditionalFormatting sqref="B65:B66">
    <cfRule type="expression" dxfId="165" priority="1" stopIfTrue="1">
      <formula>#REF!="Z"</formula>
    </cfRule>
    <cfRule type="expression" dxfId="164" priority="2" stopIfTrue="1">
      <formula>#REF!="T"</formula>
    </cfRule>
    <cfRule type="expression" dxfId="163" priority="3" stopIfTrue="1">
      <formula>#REF!="Y"</formula>
    </cfRule>
  </conditionalFormatting>
  <conditionalFormatting sqref="B69">
    <cfRule type="expression" dxfId="162" priority="4" stopIfTrue="1">
      <formula>$L69="Z"</formula>
    </cfRule>
    <cfRule type="expression" dxfId="161" priority="5" stopIfTrue="1">
      <formula>$L69="T"</formula>
    </cfRule>
    <cfRule type="expression" dxfId="160" priority="6" stopIfTrue="1">
      <formula>$L69="Y"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opLeftCell="A25" workbookViewId="0">
      <selection activeCell="B48" sqref="B48:J51"/>
    </sheetView>
  </sheetViews>
  <sheetFormatPr defaultColWidth="9.140625" defaultRowHeight="15" x14ac:dyDescent="0.25"/>
  <cols>
    <col min="1" max="1" width="4" style="47" customWidth="1"/>
    <col min="2" max="2" width="72.5703125" style="47" customWidth="1"/>
    <col min="3" max="3" width="4.140625" style="47" customWidth="1"/>
    <col min="4" max="4" width="10.42578125" style="47" customWidth="1"/>
    <col min="5" max="5" width="6" style="47" customWidth="1"/>
    <col min="6" max="7" width="7.28515625" style="47" customWidth="1"/>
    <col min="8" max="8" width="10.7109375" style="47" customWidth="1"/>
    <col min="9" max="9" width="9.7109375" style="47" customWidth="1"/>
    <col min="10" max="10" width="10.85546875" style="47" customWidth="1"/>
    <col min="11" max="11" width="10.140625" style="68" customWidth="1"/>
    <col min="12" max="12" width="9.140625" style="68"/>
    <col min="13" max="13" width="7.7109375" style="68" customWidth="1"/>
    <col min="14" max="14" width="9.7109375" style="68" bestFit="1" customWidth="1"/>
    <col min="15" max="15" width="10.85546875" style="68" customWidth="1"/>
    <col min="16" max="17" width="9.140625" style="68"/>
    <col min="18" max="16384" width="9.140625" style="47"/>
  </cols>
  <sheetData>
    <row r="1" spans="1:17" ht="12.95" customHeight="1" x14ac:dyDescent="0.25">
      <c r="A1" s="1" t="s">
        <v>146</v>
      </c>
      <c r="B1" s="40"/>
      <c r="C1" s="2"/>
      <c r="D1" s="2"/>
      <c r="E1" s="3"/>
      <c r="F1" s="3"/>
      <c r="G1" s="3"/>
      <c r="H1" s="182" t="s">
        <v>40</v>
      </c>
      <c r="I1" s="182"/>
      <c r="J1" s="182"/>
    </row>
    <row r="2" spans="1:17" ht="12.95" customHeight="1" x14ac:dyDescent="0.25">
      <c r="A2" s="4" t="s">
        <v>0</v>
      </c>
      <c r="B2" s="183" t="s">
        <v>1</v>
      </c>
      <c r="C2" s="4"/>
      <c r="D2" s="4" t="s">
        <v>2</v>
      </c>
      <c r="E2" s="183" t="s">
        <v>39</v>
      </c>
      <c r="F2" s="183" t="s">
        <v>3</v>
      </c>
      <c r="G2" s="183" t="s">
        <v>4</v>
      </c>
      <c r="H2" s="4" t="s">
        <v>5</v>
      </c>
      <c r="I2" s="4" t="s">
        <v>6</v>
      </c>
      <c r="J2" s="4" t="s">
        <v>7</v>
      </c>
    </row>
    <row r="3" spans="1:17" ht="12.95" customHeight="1" x14ac:dyDescent="0.25">
      <c r="A3" s="5" t="s">
        <v>8</v>
      </c>
      <c r="B3" s="184"/>
      <c r="C3" s="5"/>
      <c r="D3" s="5" t="s">
        <v>9</v>
      </c>
      <c r="E3" s="184"/>
      <c r="F3" s="184"/>
      <c r="G3" s="184"/>
      <c r="H3" s="5" t="s">
        <v>10</v>
      </c>
      <c r="I3" s="5" t="s">
        <v>46</v>
      </c>
      <c r="J3" s="5" t="s">
        <v>10</v>
      </c>
    </row>
    <row r="4" spans="1:17" ht="12.95" customHeight="1" x14ac:dyDescent="0.25">
      <c r="A4" s="6" t="s">
        <v>11</v>
      </c>
      <c r="B4" s="7"/>
      <c r="C4" s="48"/>
      <c r="D4" s="48"/>
      <c r="E4" s="70"/>
      <c r="F4" s="70"/>
      <c r="H4" s="70"/>
      <c r="I4" s="70"/>
      <c r="J4" s="70"/>
    </row>
    <row r="5" spans="1:17" ht="12.95" customHeight="1" x14ac:dyDescent="0.25">
      <c r="A5" s="92" t="s">
        <v>12</v>
      </c>
      <c r="B5" s="108"/>
      <c r="C5" s="154"/>
      <c r="D5" s="154"/>
      <c r="E5" s="154"/>
      <c r="F5" s="154"/>
      <c r="G5" s="154"/>
      <c r="H5" s="109"/>
      <c r="I5" s="138"/>
      <c r="J5" s="109"/>
    </row>
    <row r="6" spans="1:17" ht="12.95" customHeight="1" x14ac:dyDescent="0.25">
      <c r="A6" s="8"/>
      <c r="B6" s="9"/>
      <c r="C6" s="10"/>
      <c r="D6" s="10"/>
      <c r="E6" s="177" t="s">
        <v>15</v>
      </c>
      <c r="F6" s="178"/>
      <c r="G6" s="179"/>
      <c r="H6" s="88"/>
      <c r="I6" s="88"/>
      <c r="J6" s="88"/>
      <c r="L6" s="83">
        <v>1000</v>
      </c>
      <c r="M6" s="68" t="s">
        <v>37</v>
      </c>
      <c r="N6" s="84">
        <v>225.42</v>
      </c>
      <c r="O6" s="68" t="s">
        <v>36</v>
      </c>
    </row>
    <row r="7" spans="1:17" ht="12.95" customHeight="1" x14ac:dyDescent="0.25">
      <c r="A7" s="8"/>
      <c r="B7" s="11" t="s">
        <v>35</v>
      </c>
      <c r="C7" s="10"/>
      <c r="D7" s="10"/>
      <c r="E7" s="180" t="s">
        <v>16</v>
      </c>
      <c r="F7" s="180"/>
      <c r="G7" s="180"/>
      <c r="H7" s="88"/>
      <c r="I7" s="88"/>
      <c r="J7" s="88"/>
      <c r="K7" s="69"/>
      <c r="M7" s="68" t="s">
        <v>38</v>
      </c>
      <c r="N7" s="85">
        <v>774.58</v>
      </c>
    </row>
    <row r="8" spans="1:17" ht="12.95" customHeight="1" x14ac:dyDescent="0.25">
      <c r="A8" s="8"/>
      <c r="B8" s="12"/>
      <c r="C8" s="10"/>
      <c r="D8" s="10"/>
      <c r="E8" s="181" t="s">
        <v>17</v>
      </c>
      <c r="F8" s="181"/>
      <c r="G8" s="181"/>
      <c r="H8" s="88"/>
      <c r="I8" s="88"/>
      <c r="J8" s="88"/>
      <c r="N8" s="84">
        <f>SUM(N6:N7)</f>
        <v>1000</v>
      </c>
    </row>
    <row r="9" spans="1:17" ht="12.95" customHeight="1" x14ac:dyDescent="0.25">
      <c r="A9" s="14"/>
      <c r="B9" s="15"/>
      <c r="C9" s="16"/>
      <c r="D9" s="16"/>
      <c r="E9" s="181" t="s">
        <v>18</v>
      </c>
      <c r="F9" s="181"/>
      <c r="G9" s="181"/>
      <c r="H9" s="89">
        <f>H6-H7-H8</f>
        <v>0</v>
      </c>
      <c r="I9" s="89">
        <f t="shared" ref="I9:J9" si="0">I6-I7-I8</f>
        <v>0</v>
      </c>
      <c r="J9" s="89">
        <f t="shared" si="0"/>
        <v>0</v>
      </c>
    </row>
    <row r="10" spans="1:17" ht="12.95" customHeight="1" x14ac:dyDescent="0.25">
      <c r="A10" s="17" t="s">
        <v>19</v>
      </c>
      <c r="B10" s="18"/>
      <c r="C10" s="19"/>
      <c r="D10" s="19"/>
      <c r="E10" s="57"/>
      <c r="F10" s="30"/>
      <c r="G10" s="30"/>
      <c r="H10" s="58"/>
      <c r="I10" s="58"/>
      <c r="J10" s="59"/>
    </row>
    <row r="11" spans="1:17" ht="12.95" customHeight="1" x14ac:dyDescent="0.25">
      <c r="A11" s="174" t="s">
        <v>12</v>
      </c>
      <c r="B11" s="155" t="s">
        <v>147</v>
      </c>
      <c r="C11" s="156"/>
      <c r="D11" s="156"/>
      <c r="E11" s="48">
        <v>5512</v>
      </c>
      <c r="F11" s="48">
        <v>5019</v>
      </c>
      <c r="G11" s="157" t="s">
        <v>141</v>
      </c>
      <c r="H11" s="158">
        <v>120</v>
      </c>
      <c r="I11" s="159">
        <v>80</v>
      </c>
      <c r="J11" s="160">
        <f t="shared" ref="J11:J26" si="1">H11+I11</f>
        <v>200</v>
      </c>
      <c r="K11" s="47"/>
    </row>
    <row r="12" spans="1:17" ht="12.95" customHeight="1" x14ac:dyDescent="0.25">
      <c r="A12" s="175"/>
      <c r="B12" s="155" t="s">
        <v>148</v>
      </c>
      <c r="C12" s="156"/>
      <c r="D12" s="156"/>
      <c r="E12" s="48">
        <v>5512</v>
      </c>
      <c r="F12" s="48">
        <v>5039</v>
      </c>
      <c r="G12" s="157" t="s">
        <v>141</v>
      </c>
      <c r="H12" s="158">
        <v>40</v>
      </c>
      <c r="I12" s="159">
        <v>37</v>
      </c>
      <c r="J12" s="160">
        <f>SUM(H12+I12)</f>
        <v>77</v>
      </c>
      <c r="K12" s="47"/>
    </row>
    <row r="13" spans="1:17" ht="12.95" customHeight="1" x14ac:dyDescent="0.25">
      <c r="A13" s="175"/>
      <c r="B13" s="155" t="s">
        <v>149</v>
      </c>
      <c r="C13" s="156"/>
      <c r="D13" s="156"/>
      <c r="E13" s="48">
        <v>5512</v>
      </c>
      <c r="F13" s="48">
        <v>5021</v>
      </c>
      <c r="G13" s="157" t="s">
        <v>141</v>
      </c>
      <c r="H13" s="158">
        <v>90</v>
      </c>
      <c r="I13" s="159">
        <v>25</v>
      </c>
      <c r="J13" s="160">
        <f>SUM(H13+I13)</f>
        <v>115</v>
      </c>
      <c r="K13" s="47"/>
    </row>
    <row r="14" spans="1:17" ht="12.95" customHeight="1" x14ac:dyDescent="0.25">
      <c r="A14" s="175"/>
      <c r="B14" s="155" t="s">
        <v>157</v>
      </c>
      <c r="C14" s="156"/>
      <c r="D14" s="156"/>
      <c r="E14" s="48">
        <v>5512</v>
      </c>
      <c r="F14" s="48">
        <v>5019</v>
      </c>
      <c r="G14" s="157" t="s">
        <v>142</v>
      </c>
      <c r="H14" s="158">
        <v>50</v>
      </c>
      <c r="I14" s="159">
        <v>55</v>
      </c>
      <c r="J14" s="160">
        <f>SUM(H14+I14)</f>
        <v>105</v>
      </c>
      <c r="K14" s="47"/>
    </row>
    <row r="15" spans="1:17" ht="12.95" customHeight="1" x14ac:dyDescent="0.25">
      <c r="A15" s="175"/>
      <c r="B15" s="155" t="s">
        <v>158</v>
      </c>
      <c r="C15" s="156"/>
      <c r="D15" s="156"/>
      <c r="E15" s="48">
        <v>5512</v>
      </c>
      <c r="F15" s="48">
        <v>5039</v>
      </c>
      <c r="G15" s="157" t="s">
        <v>142</v>
      </c>
      <c r="H15" s="158">
        <v>25</v>
      </c>
      <c r="I15" s="159">
        <v>18</v>
      </c>
      <c r="J15" s="160">
        <f>SUM(H15+I15)</f>
        <v>43</v>
      </c>
      <c r="K15" s="47"/>
      <c r="L15" s="86"/>
      <c r="M15" s="86"/>
      <c r="N15" s="86"/>
      <c r="O15" s="86"/>
      <c r="P15" s="86"/>
      <c r="Q15" s="86"/>
    </row>
    <row r="16" spans="1:17" ht="12.95" customHeight="1" x14ac:dyDescent="0.25">
      <c r="A16" s="175"/>
      <c r="B16" s="155" t="s">
        <v>159</v>
      </c>
      <c r="C16" s="156"/>
      <c r="D16" s="156"/>
      <c r="E16" s="48">
        <v>5512</v>
      </c>
      <c r="F16" s="48">
        <v>5021</v>
      </c>
      <c r="G16" s="157" t="s">
        <v>142</v>
      </c>
      <c r="H16" s="158">
        <v>160</v>
      </c>
      <c r="I16" s="159">
        <v>35</v>
      </c>
      <c r="J16" s="160">
        <f t="shared" si="1"/>
        <v>195</v>
      </c>
      <c r="K16" s="47"/>
      <c r="L16" s="86"/>
      <c r="M16" s="86"/>
      <c r="N16" s="86"/>
      <c r="O16" s="86"/>
      <c r="P16" s="153">
        <f>280+1266.84</f>
        <v>1546.84</v>
      </c>
      <c r="Q16" s="86"/>
    </row>
    <row r="17" spans="1:11" ht="12.95" customHeight="1" x14ac:dyDescent="0.25">
      <c r="A17" s="175"/>
      <c r="B17" s="155" t="s">
        <v>150</v>
      </c>
      <c r="C17" s="156"/>
      <c r="D17" s="156"/>
      <c r="E17" s="48">
        <v>5512</v>
      </c>
      <c r="F17" s="48">
        <v>5137</v>
      </c>
      <c r="G17" s="157" t="s">
        <v>141</v>
      </c>
      <c r="H17" s="158">
        <v>140</v>
      </c>
      <c r="I17" s="159">
        <v>30</v>
      </c>
      <c r="J17" s="160">
        <f t="shared" si="1"/>
        <v>170</v>
      </c>
      <c r="K17" s="47"/>
    </row>
    <row r="18" spans="1:11" ht="12.95" customHeight="1" x14ac:dyDescent="0.25">
      <c r="A18" s="175"/>
      <c r="B18" s="155" t="s">
        <v>151</v>
      </c>
      <c r="C18" s="156"/>
      <c r="D18" s="156"/>
      <c r="E18" s="48">
        <v>5512</v>
      </c>
      <c r="F18" s="48">
        <v>5139</v>
      </c>
      <c r="G18" s="157" t="s">
        <v>141</v>
      </c>
      <c r="H18" s="158">
        <v>45</v>
      </c>
      <c r="I18" s="159">
        <v>10</v>
      </c>
      <c r="J18" s="160">
        <f t="shared" si="1"/>
        <v>55</v>
      </c>
      <c r="K18" s="47"/>
    </row>
    <row r="19" spans="1:11" ht="12.95" customHeight="1" x14ac:dyDescent="0.25">
      <c r="A19" s="175"/>
      <c r="B19" s="155" t="s">
        <v>152</v>
      </c>
      <c r="C19" s="156"/>
      <c r="D19" s="156"/>
      <c r="E19" s="48">
        <v>5512</v>
      </c>
      <c r="F19" s="48">
        <v>5154</v>
      </c>
      <c r="G19" s="157" t="s">
        <v>141</v>
      </c>
      <c r="H19" s="158">
        <v>30</v>
      </c>
      <c r="I19" s="159">
        <v>15</v>
      </c>
      <c r="J19" s="160">
        <f t="shared" si="1"/>
        <v>45</v>
      </c>
      <c r="K19" s="47"/>
    </row>
    <row r="20" spans="1:11" ht="12.95" customHeight="1" x14ac:dyDescent="0.25">
      <c r="A20" s="175"/>
      <c r="B20" s="155" t="s">
        <v>153</v>
      </c>
      <c r="C20" s="156"/>
      <c r="D20" s="156"/>
      <c r="E20" s="48">
        <v>5512</v>
      </c>
      <c r="F20" s="48">
        <v>5162</v>
      </c>
      <c r="G20" s="157" t="s">
        <v>141</v>
      </c>
      <c r="H20" s="158">
        <v>20</v>
      </c>
      <c r="I20" s="159">
        <v>4</v>
      </c>
      <c r="J20" s="160">
        <f t="shared" si="1"/>
        <v>24</v>
      </c>
      <c r="K20" s="47"/>
    </row>
    <row r="21" spans="1:11" ht="12.95" customHeight="1" x14ac:dyDescent="0.25">
      <c r="A21" s="175"/>
      <c r="B21" s="155" t="s">
        <v>154</v>
      </c>
      <c r="C21" s="156"/>
      <c r="D21" s="156"/>
      <c r="E21" s="48">
        <v>5512</v>
      </c>
      <c r="F21" s="48">
        <v>5175</v>
      </c>
      <c r="G21" s="157" t="s">
        <v>141</v>
      </c>
      <c r="H21" s="158">
        <v>5</v>
      </c>
      <c r="I21" s="159">
        <v>6</v>
      </c>
      <c r="J21" s="160">
        <f t="shared" si="1"/>
        <v>11</v>
      </c>
      <c r="K21" s="47"/>
    </row>
    <row r="22" spans="1:11" ht="12.95" customHeight="1" x14ac:dyDescent="0.25">
      <c r="A22" s="175"/>
      <c r="B22" s="155" t="s">
        <v>160</v>
      </c>
      <c r="C22" s="156"/>
      <c r="D22" s="156"/>
      <c r="E22" s="48">
        <v>5512</v>
      </c>
      <c r="F22" s="48">
        <v>5132</v>
      </c>
      <c r="G22" s="157" t="s">
        <v>142</v>
      </c>
      <c r="H22" s="158">
        <v>70</v>
      </c>
      <c r="I22" s="159">
        <v>90</v>
      </c>
      <c r="J22" s="160">
        <f t="shared" si="1"/>
        <v>160</v>
      </c>
      <c r="K22" s="47"/>
    </row>
    <row r="23" spans="1:11" ht="12.95" customHeight="1" x14ac:dyDescent="0.25">
      <c r="A23" s="175"/>
      <c r="B23" s="155" t="s">
        <v>161</v>
      </c>
      <c r="C23" s="156"/>
      <c r="D23" s="156"/>
      <c r="E23" s="48">
        <v>5512</v>
      </c>
      <c r="F23" s="48">
        <v>5151</v>
      </c>
      <c r="G23" s="157" t="s">
        <v>142</v>
      </c>
      <c r="H23" s="158">
        <v>25</v>
      </c>
      <c r="I23" s="159">
        <v>8</v>
      </c>
      <c r="J23" s="160">
        <f t="shared" si="1"/>
        <v>33</v>
      </c>
      <c r="K23" s="47"/>
    </row>
    <row r="24" spans="1:11" ht="12.95" customHeight="1" x14ac:dyDescent="0.25">
      <c r="A24" s="175"/>
      <c r="B24" s="155" t="s">
        <v>162</v>
      </c>
      <c r="C24" s="156"/>
      <c r="D24" s="156"/>
      <c r="E24" s="48">
        <v>5512</v>
      </c>
      <c r="F24" s="48">
        <v>5153</v>
      </c>
      <c r="G24" s="157" t="s">
        <v>142</v>
      </c>
      <c r="H24" s="158">
        <v>45</v>
      </c>
      <c r="I24" s="159">
        <v>20</v>
      </c>
      <c r="J24" s="160">
        <f t="shared" si="1"/>
        <v>65</v>
      </c>
      <c r="K24" s="47"/>
    </row>
    <row r="25" spans="1:11" ht="12.95" customHeight="1" x14ac:dyDescent="0.25">
      <c r="A25" s="175"/>
      <c r="B25" s="155" t="s">
        <v>163</v>
      </c>
      <c r="C25" s="156"/>
      <c r="D25" s="156"/>
      <c r="E25" s="48">
        <v>5512</v>
      </c>
      <c r="F25" s="48">
        <v>5156</v>
      </c>
      <c r="G25" s="157" t="s">
        <v>142</v>
      </c>
      <c r="H25" s="158">
        <v>65</v>
      </c>
      <c r="I25" s="159">
        <v>10</v>
      </c>
      <c r="J25" s="160">
        <f t="shared" si="1"/>
        <v>75</v>
      </c>
      <c r="K25" s="47"/>
    </row>
    <row r="26" spans="1:11" ht="12.95" customHeight="1" x14ac:dyDescent="0.25">
      <c r="A26" s="175"/>
      <c r="B26" s="155" t="s">
        <v>164</v>
      </c>
      <c r="C26" s="156"/>
      <c r="D26" s="156"/>
      <c r="E26" s="48">
        <v>5512</v>
      </c>
      <c r="F26" s="48">
        <v>5175</v>
      </c>
      <c r="G26" s="157" t="s">
        <v>142</v>
      </c>
      <c r="H26" s="158">
        <v>5</v>
      </c>
      <c r="I26" s="159">
        <v>6</v>
      </c>
      <c r="J26" s="160">
        <f t="shared" si="1"/>
        <v>11</v>
      </c>
      <c r="K26" s="47"/>
    </row>
    <row r="27" spans="1:11" ht="12.95" customHeight="1" x14ac:dyDescent="0.25">
      <c r="A27" s="175"/>
      <c r="B27" s="155" t="s">
        <v>172</v>
      </c>
      <c r="C27" s="70"/>
      <c r="D27" s="70"/>
      <c r="E27" s="48">
        <v>5212</v>
      </c>
      <c r="F27" s="48">
        <v>5019</v>
      </c>
      <c r="G27" s="157"/>
      <c r="H27" s="158">
        <v>10</v>
      </c>
      <c r="I27" s="159">
        <v>-10</v>
      </c>
      <c r="J27" s="160">
        <f t="shared" ref="J27:J45" si="2">SUM(H27:I27)</f>
        <v>0</v>
      </c>
      <c r="K27" s="47"/>
    </row>
    <row r="28" spans="1:11" ht="12.95" customHeight="1" x14ac:dyDescent="0.25">
      <c r="A28" s="175"/>
      <c r="B28" s="155" t="s">
        <v>173</v>
      </c>
      <c r="C28" s="70"/>
      <c r="D28" s="70"/>
      <c r="E28" s="48">
        <v>5212</v>
      </c>
      <c r="F28" s="48">
        <v>5131</v>
      </c>
      <c r="G28" s="157"/>
      <c r="H28" s="158">
        <v>10</v>
      </c>
      <c r="I28" s="159">
        <v>-10</v>
      </c>
      <c r="J28" s="160">
        <f t="shared" si="2"/>
        <v>0</v>
      </c>
      <c r="K28" s="47"/>
    </row>
    <row r="29" spans="1:11" ht="12.95" customHeight="1" x14ac:dyDescent="0.25">
      <c r="A29" s="175"/>
      <c r="B29" s="155" t="s">
        <v>174</v>
      </c>
      <c r="C29" s="70"/>
      <c r="D29" s="70"/>
      <c r="E29" s="48">
        <v>5212</v>
      </c>
      <c r="F29" s="48">
        <v>5137</v>
      </c>
      <c r="G29" s="157"/>
      <c r="H29" s="158">
        <v>40</v>
      </c>
      <c r="I29" s="159">
        <v>-20</v>
      </c>
      <c r="J29" s="160">
        <f t="shared" si="2"/>
        <v>20</v>
      </c>
      <c r="K29" s="47"/>
    </row>
    <row r="30" spans="1:11" ht="12.95" customHeight="1" x14ac:dyDescent="0.25">
      <c r="A30" s="175"/>
      <c r="B30" s="155" t="s">
        <v>175</v>
      </c>
      <c r="C30" s="156"/>
      <c r="D30" s="156"/>
      <c r="E30" s="48">
        <v>5212</v>
      </c>
      <c r="F30" s="48">
        <v>5169</v>
      </c>
      <c r="G30" s="157"/>
      <c r="H30" s="158">
        <v>202</v>
      </c>
      <c r="I30" s="159">
        <v>-150</v>
      </c>
      <c r="J30" s="160">
        <f t="shared" si="2"/>
        <v>52</v>
      </c>
      <c r="K30" s="47"/>
    </row>
    <row r="31" spans="1:11" ht="12.95" customHeight="1" x14ac:dyDescent="0.25">
      <c r="A31" s="175"/>
      <c r="B31" s="155" t="s">
        <v>176</v>
      </c>
      <c r="C31" s="156"/>
      <c r="D31" s="156"/>
      <c r="E31" s="48">
        <v>5212</v>
      </c>
      <c r="F31" s="48">
        <v>5175</v>
      </c>
      <c r="G31" s="157"/>
      <c r="H31" s="158">
        <v>20</v>
      </c>
      <c r="I31" s="159">
        <v>-10</v>
      </c>
      <c r="J31" s="160">
        <f t="shared" si="2"/>
        <v>10</v>
      </c>
      <c r="K31" s="47"/>
    </row>
    <row r="32" spans="1:11" ht="12.95" customHeight="1" x14ac:dyDescent="0.25">
      <c r="A32" s="175"/>
      <c r="B32" s="155" t="s">
        <v>155</v>
      </c>
      <c r="C32" s="156"/>
      <c r="D32" s="156"/>
      <c r="E32" s="48">
        <v>5512</v>
      </c>
      <c r="F32" s="48">
        <v>5167</v>
      </c>
      <c r="G32" s="157" t="s">
        <v>141</v>
      </c>
      <c r="H32" s="158">
        <v>15</v>
      </c>
      <c r="I32" s="159">
        <v>-15</v>
      </c>
      <c r="J32" s="160">
        <f t="shared" si="2"/>
        <v>0</v>
      </c>
      <c r="K32" s="47"/>
    </row>
    <row r="33" spans="1:11" ht="12.95" customHeight="1" x14ac:dyDescent="0.25">
      <c r="A33" s="175"/>
      <c r="B33" s="155" t="s">
        <v>156</v>
      </c>
      <c r="C33" s="156"/>
      <c r="D33" s="156"/>
      <c r="E33" s="48">
        <v>5512</v>
      </c>
      <c r="F33" s="48">
        <v>5173</v>
      </c>
      <c r="G33" s="157" t="s">
        <v>141</v>
      </c>
      <c r="H33" s="158">
        <v>5</v>
      </c>
      <c r="I33" s="159">
        <v>-5</v>
      </c>
      <c r="J33" s="160">
        <f t="shared" si="2"/>
        <v>0</v>
      </c>
      <c r="K33" s="47"/>
    </row>
    <row r="34" spans="1:11" ht="12.95" customHeight="1" x14ac:dyDescent="0.25">
      <c r="A34" s="175"/>
      <c r="B34" s="155" t="s">
        <v>165</v>
      </c>
      <c r="C34" s="156"/>
      <c r="D34" s="156"/>
      <c r="E34" s="48">
        <v>5512</v>
      </c>
      <c r="F34" s="48">
        <v>5162</v>
      </c>
      <c r="G34" s="157" t="s">
        <v>142</v>
      </c>
      <c r="H34" s="158">
        <v>20</v>
      </c>
      <c r="I34" s="159">
        <v>-16</v>
      </c>
      <c r="J34" s="160">
        <f t="shared" si="2"/>
        <v>4</v>
      </c>
      <c r="K34" s="47"/>
    </row>
    <row r="35" spans="1:11" ht="12.95" customHeight="1" x14ac:dyDescent="0.25">
      <c r="A35" s="175"/>
      <c r="B35" s="155" t="s">
        <v>166</v>
      </c>
      <c r="C35" s="156"/>
      <c r="D35" s="156"/>
      <c r="E35" s="48">
        <v>5512</v>
      </c>
      <c r="F35" s="48">
        <v>5167</v>
      </c>
      <c r="G35" s="157" t="s">
        <v>142</v>
      </c>
      <c r="H35" s="158">
        <v>10</v>
      </c>
      <c r="I35" s="159">
        <v>-10</v>
      </c>
      <c r="J35" s="160">
        <f t="shared" si="2"/>
        <v>0</v>
      </c>
      <c r="K35" s="47"/>
    </row>
    <row r="36" spans="1:11" ht="12.95" customHeight="1" x14ac:dyDescent="0.25">
      <c r="A36" s="175"/>
      <c r="B36" s="155" t="s">
        <v>167</v>
      </c>
      <c r="C36" s="156"/>
      <c r="D36" s="156"/>
      <c r="E36" s="48">
        <v>5512</v>
      </c>
      <c r="F36" s="48">
        <v>5173</v>
      </c>
      <c r="G36" s="157" t="s">
        <v>142</v>
      </c>
      <c r="H36" s="158">
        <v>10</v>
      </c>
      <c r="I36" s="159">
        <v>-10</v>
      </c>
      <c r="J36" s="160">
        <f t="shared" si="2"/>
        <v>0</v>
      </c>
      <c r="K36" s="47"/>
    </row>
    <row r="37" spans="1:11" ht="12.95" customHeight="1" x14ac:dyDescent="0.25">
      <c r="A37" s="175"/>
      <c r="B37" s="155" t="s">
        <v>169</v>
      </c>
      <c r="C37" s="156"/>
      <c r="D37" s="156"/>
      <c r="E37" s="48">
        <v>6171</v>
      </c>
      <c r="F37" s="48">
        <v>5139</v>
      </c>
      <c r="G37" s="157" t="s">
        <v>144</v>
      </c>
      <c r="H37" s="158">
        <v>15</v>
      </c>
      <c r="I37" s="159">
        <v>-15</v>
      </c>
      <c r="J37" s="160">
        <f t="shared" si="2"/>
        <v>0</v>
      </c>
      <c r="K37" s="47"/>
    </row>
    <row r="38" spans="1:11" ht="12.95" customHeight="1" x14ac:dyDescent="0.25">
      <c r="A38" s="175"/>
      <c r="B38" s="155" t="s">
        <v>170</v>
      </c>
      <c r="C38" s="156"/>
      <c r="D38" s="156"/>
      <c r="E38" s="48">
        <v>6171</v>
      </c>
      <c r="F38" s="48">
        <v>5169</v>
      </c>
      <c r="G38" s="157" t="s">
        <v>144</v>
      </c>
      <c r="H38" s="158">
        <v>120</v>
      </c>
      <c r="I38" s="159">
        <v>-50</v>
      </c>
      <c r="J38" s="160">
        <f t="shared" si="2"/>
        <v>70</v>
      </c>
      <c r="K38" s="47"/>
    </row>
    <row r="39" spans="1:11" ht="12.95" customHeight="1" x14ac:dyDescent="0.25">
      <c r="A39" s="175"/>
      <c r="B39" s="155" t="s">
        <v>171</v>
      </c>
      <c r="C39" s="156"/>
      <c r="D39" s="156"/>
      <c r="E39" s="48">
        <v>5521</v>
      </c>
      <c r="F39" s="48">
        <v>5137</v>
      </c>
      <c r="G39" s="157" t="s">
        <v>145</v>
      </c>
      <c r="H39" s="158">
        <v>20</v>
      </c>
      <c r="I39" s="159">
        <v>-20</v>
      </c>
      <c r="J39" s="160">
        <f t="shared" si="2"/>
        <v>0</v>
      </c>
      <c r="K39" s="47"/>
    </row>
    <row r="40" spans="1:11" ht="12.95" customHeight="1" x14ac:dyDescent="0.25">
      <c r="A40" s="175"/>
      <c r="B40" s="155" t="s">
        <v>177</v>
      </c>
      <c r="C40" s="156"/>
      <c r="D40" s="156"/>
      <c r="E40" s="48">
        <v>5212</v>
      </c>
      <c r="F40" s="48">
        <v>5031</v>
      </c>
      <c r="G40" s="157"/>
      <c r="H40" s="158">
        <v>4</v>
      </c>
      <c r="I40" s="159">
        <v>-4</v>
      </c>
      <c r="J40" s="160">
        <f t="shared" si="2"/>
        <v>0</v>
      </c>
      <c r="K40" s="47"/>
    </row>
    <row r="41" spans="1:11" ht="12.95" customHeight="1" x14ac:dyDescent="0.25">
      <c r="A41" s="175"/>
      <c r="B41" s="155" t="s">
        <v>178</v>
      </c>
      <c r="C41" s="156"/>
      <c r="D41" s="156"/>
      <c r="E41" s="48">
        <v>5212</v>
      </c>
      <c r="F41" s="48">
        <v>5032</v>
      </c>
      <c r="G41" s="157"/>
      <c r="H41" s="158">
        <v>2</v>
      </c>
      <c r="I41" s="159">
        <v>-2</v>
      </c>
      <c r="J41" s="160">
        <f t="shared" si="2"/>
        <v>0</v>
      </c>
      <c r="K41" s="47"/>
    </row>
    <row r="42" spans="1:11" ht="12.95" customHeight="1" x14ac:dyDescent="0.25">
      <c r="A42" s="175"/>
      <c r="B42" s="155" t="s">
        <v>179</v>
      </c>
      <c r="C42" s="156"/>
      <c r="D42" s="156"/>
      <c r="E42" s="48">
        <v>5212</v>
      </c>
      <c r="F42" s="48">
        <v>5039</v>
      </c>
      <c r="G42" s="157"/>
      <c r="H42" s="158">
        <v>2</v>
      </c>
      <c r="I42" s="159">
        <v>-2</v>
      </c>
      <c r="J42" s="160">
        <f t="shared" si="2"/>
        <v>0</v>
      </c>
      <c r="K42" s="47"/>
    </row>
    <row r="43" spans="1:11" ht="12.95" customHeight="1" x14ac:dyDescent="0.25">
      <c r="A43" s="175"/>
      <c r="B43" s="155" t="s">
        <v>180</v>
      </c>
      <c r="C43" s="156"/>
      <c r="D43" s="156"/>
      <c r="E43" s="48">
        <v>5212</v>
      </c>
      <c r="F43" s="48">
        <v>5173</v>
      </c>
      <c r="G43" s="157"/>
      <c r="H43" s="158">
        <v>10</v>
      </c>
      <c r="I43" s="159">
        <v>-10</v>
      </c>
      <c r="J43" s="160">
        <f t="shared" si="2"/>
        <v>0</v>
      </c>
      <c r="K43" s="47"/>
    </row>
    <row r="44" spans="1:11" ht="12.95" customHeight="1" x14ac:dyDescent="0.25">
      <c r="A44" s="175"/>
      <c r="B44" s="155" t="s">
        <v>181</v>
      </c>
      <c r="C44" s="156"/>
      <c r="D44" s="156"/>
      <c r="E44" s="48">
        <v>5279</v>
      </c>
      <c r="F44" s="48">
        <v>5137</v>
      </c>
      <c r="G44" s="157"/>
      <c r="H44" s="158">
        <v>93</v>
      </c>
      <c r="I44" s="159">
        <v>-60</v>
      </c>
      <c r="J44" s="160">
        <f t="shared" si="2"/>
        <v>33</v>
      </c>
      <c r="K44" s="47"/>
    </row>
    <row r="45" spans="1:11" ht="12.95" customHeight="1" x14ac:dyDescent="0.25">
      <c r="A45" s="176"/>
      <c r="B45" s="155" t="s">
        <v>182</v>
      </c>
      <c r="C45" s="156"/>
      <c r="D45" s="156"/>
      <c r="E45" s="48">
        <v>5279</v>
      </c>
      <c r="F45" s="48">
        <v>5169</v>
      </c>
      <c r="G45" s="157"/>
      <c r="H45" s="158">
        <v>190</v>
      </c>
      <c r="I45" s="159">
        <v>-30</v>
      </c>
      <c r="J45" s="160">
        <f t="shared" si="2"/>
        <v>160</v>
      </c>
      <c r="K45" s="47"/>
    </row>
    <row r="46" spans="1:11" ht="12.75" customHeight="1" x14ac:dyDescent="0.25">
      <c r="A46" s="14"/>
      <c r="B46" s="18"/>
      <c r="C46" s="19"/>
      <c r="D46" s="19"/>
      <c r="E46" s="197" t="s">
        <v>20</v>
      </c>
      <c r="F46" s="198"/>
      <c r="G46" s="199"/>
      <c r="H46" s="94">
        <f>SUM(H11:H45)</f>
        <v>1733</v>
      </c>
      <c r="I46" s="94">
        <f t="shared" ref="I46:J46" si="3">SUM(I11:I45)</f>
        <v>0</v>
      </c>
      <c r="J46" s="94">
        <f t="shared" si="3"/>
        <v>1733</v>
      </c>
    </row>
    <row r="47" spans="1:11" ht="12.75" customHeight="1" x14ac:dyDescent="0.25">
      <c r="A47" s="41" t="s">
        <v>21</v>
      </c>
      <c r="B47" s="18"/>
      <c r="C47" s="19"/>
      <c r="D47" s="19"/>
      <c r="E47" s="20"/>
      <c r="F47" s="18"/>
      <c r="G47" s="18"/>
      <c r="H47" s="21"/>
      <c r="I47" s="21"/>
      <c r="J47" s="24"/>
    </row>
    <row r="48" spans="1:11" ht="12.75" customHeight="1" x14ac:dyDescent="0.25">
      <c r="A48" s="171" t="s">
        <v>12</v>
      </c>
      <c r="B48" s="125" t="s">
        <v>186</v>
      </c>
      <c r="C48" s="161" t="s">
        <v>64</v>
      </c>
      <c r="D48" s="161"/>
      <c r="E48" s="162">
        <v>5511</v>
      </c>
      <c r="F48" s="162">
        <v>6122</v>
      </c>
      <c r="G48" s="163" t="s">
        <v>143</v>
      </c>
      <c r="H48" s="164">
        <v>0</v>
      </c>
      <c r="I48" s="165">
        <v>65</v>
      </c>
      <c r="J48" s="151">
        <f>H48+I48</f>
        <v>65</v>
      </c>
    </row>
    <row r="49" spans="1:12" ht="12.75" customHeight="1" x14ac:dyDescent="0.25">
      <c r="A49" s="172"/>
      <c r="B49" s="125" t="s">
        <v>183</v>
      </c>
      <c r="C49" s="161" t="s">
        <v>64</v>
      </c>
      <c r="D49" s="161"/>
      <c r="E49" s="162">
        <v>5512</v>
      </c>
      <c r="F49" s="162">
        <v>6122</v>
      </c>
      <c r="G49" s="163" t="s">
        <v>142</v>
      </c>
      <c r="H49" s="164">
        <v>0</v>
      </c>
      <c r="I49" s="165">
        <v>103</v>
      </c>
      <c r="J49" s="151">
        <f>H49+I49</f>
        <v>103</v>
      </c>
    </row>
    <row r="50" spans="1:12" ht="12.75" customHeight="1" x14ac:dyDescent="0.25">
      <c r="A50" s="172"/>
      <c r="B50" s="125" t="s">
        <v>184</v>
      </c>
      <c r="C50" s="161" t="s">
        <v>64</v>
      </c>
      <c r="D50" s="161"/>
      <c r="E50" s="162">
        <v>5512</v>
      </c>
      <c r="F50" s="162">
        <v>6123</v>
      </c>
      <c r="G50" s="163" t="s">
        <v>141</v>
      </c>
      <c r="H50" s="164">
        <v>0</v>
      </c>
      <c r="I50" s="165">
        <v>470</v>
      </c>
      <c r="J50" s="151">
        <f>H50+I50</f>
        <v>470</v>
      </c>
      <c r="L50" s="75"/>
    </row>
    <row r="51" spans="1:12" ht="12.75" customHeight="1" x14ac:dyDescent="0.25">
      <c r="A51" s="173"/>
      <c r="B51" s="73" t="s">
        <v>168</v>
      </c>
      <c r="C51" s="156"/>
      <c r="D51" s="156"/>
      <c r="E51" s="48">
        <v>5212</v>
      </c>
      <c r="F51" s="48">
        <v>6123</v>
      </c>
      <c r="G51" s="157" t="s">
        <v>142</v>
      </c>
      <c r="H51" s="158">
        <v>897.5</v>
      </c>
      <c r="I51" s="159">
        <v>-638</v>
      </c>
      <c r="J51" s="160">
        <f>SUM(H51:I51)</f>
        <v>259.5</v>
      </c>
      <c r="L51" s="75"/>
    </row>
    <row r="52" spans="1:12" ht="12.95" customHeight="1" x14ac:dyDescent="0.25">
      <c r="A52" s="49"/>
      <c r="B52" s="50"/>
      <c r="C52" s="51"/>
      <c r="D52" s="51"/>
      <c r="E52" s="185" t="s">
        <v>22</v>
      </c>
      <c r="F52" s="185"/>
      <c r="G52" s="185"/>
      <c r="H52" s="100">
        <f>SUM(H48:H51)</f>
        <v>897.5</v>
      </c>
      <c r="I52" s="100">
        <f t="shared" ref="I52:J52" si="4">SUM(I48:I51)</f>
        <v>0</v>
      </c>
      <c r="J52" s="100">
        <f t="shared" si="4"/>
        <v>897.5</v>
      </c>
    </row>
    <row r="53" spans="1:12" ht="12.95" customHeight="1" x14ac:dyDescent="0.25">
      <c r="A53" s="52" t="s">
        <v>32</v>
      </c>
      <c r="B53" s="53"/>
      <c r="C53" s="54"/>
      <c r="D53" s="54"/>
      <c r="E53" s="55"/>
      <c r="F53" s="55"/>
      <c r="G53" s="55"/>
      <c r="H53" s="36"/>
      <c r="I53" s="37"/>
      <c r="J53" s="13"/>
    </row>
    <row r="54" spans="1:12" ht="12.95" customHeight="1" x14ac:dyDescent="0.25">
      <c r="A54" s="96" t="s">
        <v>12</v>
      </c>
      <c r="B54" s="73"/>
      <c r="C54" s="45"/>
      <c r="D54" s="48"/>
      <c r="E54" s="74"/>
      <c r="F54" s="71"/>
      <c r="G54" s="71"/>
      <c r="H54" s="44"/>
      <c r="I54" s="46">
        <v>0</v>
      </c>
      <c r="J54" s="44">
        <f>H54+I54</f>
        <v>0</v>
      </c>
    </row>
    <row r="55" spans="1:12" ht="12.95" customHeight="1" x14ac:dyDescent="0.25">
      <c r="A55" s="16"/>
      <c r="B55" s="15"/>
      <c r="C55" s="16"/>
      <c r="D55" s="16"/>
      <c r="E55" s="191" t="s">
        <v>33</v>
      </c>
      <c r="F55" s="192"/>
      <c r="G55" s="193"/>
      <c r="H55" s="56">
        <f>SUM(H54:H54)</f>
        <v>0</v>
      </c>
      <c r="I55" s="39">
        <f>SUM(I54:I54)</f>
        <v>0</v>
      </c>
      <c r="J55" s="56">
        <f>SUM(J54:J54)</f>
        <v>0</v>
      </c>
    </row>
    <row r="56" spans="1:12" ht="12.95" customHeight="1" x14ac:dyDescent="0.25">
      <c r="A56" s="16"/>
      <c r="B56" s="15"/>
      <c r="C56" s="16"/>
      <c r="D56" s="16"/>
      <c r="E56" s="25"/>
      <c r="F56" s="25"/>
      <c r="G56" s="26"/>
      <c r="H56" s="36"/>
      <c r="I56" s="37"/>
      <c r="J56" s="38"/>
    </row>
    <row r="57" spans="1:12" ht="12.95" customHeight="1" x14ac:dyDescent="0.25">
      <c r="A57" s="3"/>
      <c r="B57" s="79" t="s">
        <v>31</v>
      </c>
      <c r="C57" s="19"/>
      <c r="D57" s="19"/>
      <c r="E57" s="194" t="s">
        <v>15</v>
      </c>
      <c r="F57" s="195"/>
      <c r="G57" s="195"/>
      <c r="H57" s="196"/>
      <c r="I57" s="23">
        <f>I6</f>
        <v>0</v>
      </c>
      <c r="J57" s="42"/>
    </row>
    <row r="58" spans="1:12" ht="12.95" customHeight="1" x14ac:dyDescent="0.25">
      <c r="A58" s="3"/>
      <c r="B58" s="80"/>
      <c r="C58" s="19"/>
      <c r="D58" s="19"/>
      <c r="E58" s="194" t="s">
        <v>23</v>
      </c>
      <c r="F58" s="195"/>
      <c r="G58" s="195"/>
      <c r="H58" s="196"/>
      <c r="I58" s="23">
        <f>I46+I7</f>
        <v>0</v>
      </c>
      <c r="J58" s="14"/>
    </row>
    <row r="59" spans="1:12" ht="12.95" customHeight="1" x14ac:dyDescent="0.25">
      <c r="A59" s="3"/>
      <c r="B59" s="80"/>
      <c r="C59" s="19"/>
      <c r="D59" s="19"/>
      <c r="E59" s="194" t="s">
        <v>24</v>
      </c>
      <c r="F59" s="195"/>
      <c r="G59" s="195"/>
      <c r="H59" s="196"/>
      <c r="I59" s="23">
        <f>I52+I8</f>
        <v>0</v>
      </c>
      <c r="J59" s="43"/>
    </row>
    <row r="60" spans="1:12" ht="12.95" customHeight="1" x14ac:dyDescent="0.25">
      <c r="A60" s="3"/>
      <c r="B60" s="80"/>
      <c r="C60" s="19"/>
      <c r="D60" s="19"/>
      <c r="E60" s="194" t="s">
        <v>25</v>
      </c>
      <c r="F60" s="195"/>
      <c r="G60" s="195"/>
      <c r="H60" s="196"/>
      <c r="I60" s="23">
        <f>I58+I59</f>
        <v>0</v>
      </c>
      <c r="J60" s="43"/>
    </row>
    <row r="61" spans="1:12" ht="12.95" customHeight="1" x14ac:dyDescent="0.25">
      <c r="A61" s="3"/>
      <c r="B61" s="80"/>
      <c r="C61" s="19"/>
      <c r="D61" s="19"/>
      <c r="E61" s="188" t="s">
        <v>26</v>
      </c>
      <c r="F61" s="189"/>
      <c r="G61" s="189"/>
      <c r="H61" s="190"/>
      <c r="I61" s="23">
        <f>I57-I60</f>
        <v>0</v>
      </c>
      <c r="J61" s="43"/>
    </row>
    <row r="62" spans="1:12" ht="12.95" customHeight="1" x14ac:dyDescent="0.25">
      <c r="A62" s="3"/>
      <c r="B62" s="80"/>
      <c r="C62" s="19"/>
      <c r="D62" s="19"/>
      <c r="E62" s="188" t="s">
        <v>27</v>
      </c>
      <c r="F62" s="189"/>
      <c r="G62" s="189"/>
      <c r="H62" s="190"/>
      <c r="I62" s="23">
        <f>I55</f>
        <v>0</v>
      </c>
      <c r="J62" s="43"/>
    </row>
    <row r="63" spans="1:12" ht="12.95" customHeight="1" x14ac:dyDescent="0.25">
      <c r="A63" s="3"/>
      <c r="B63" s="61"/>
      <c r="C63" s="33"/>
      <c r="D63" s="33"/>
      <c r="E63" s="34"/>
      <c r="F63" s="3"/>
      <c r="G63" s="18"/>
      <c r="H63" s="60">
        <v>45609</v>
      </c>
      <c r="I63" s="61"/>
      <c r="J63" s="62">
        <v>45609</v>
      </c>
    </row>
    <row r="64" spans="1:12" ht="12.95" customHeight="1" x14ac:dyDescent="0.25">
      <c r="A64" s="3"/>
      <c r="B64" s="79" t="s">
        <v>34</v>
      </c>
      <c r="C64" s="19"/>
      <c r="D64" s="19"/>
      <c r="E64" s="35" t="s">
        <v>28</v>
      </c>
      <c r="F64" s="27"/>
      <c r="G64" s="28"/>
      <c r="H64" s="63">
        <v>628709.82999999996</v>
      </c>
      <c r="I64" s="64">
        <f>I57</f>
        <v>0</v>
      </c>
      <c r="J64" s="64">
        <f>H64+I64</f>
        <v>628709.82999999996</v>
      </c>
    </row>
    <row r="65" spans="1:10" ht="12.95" customHeight="1" x14ac:dyDescent="0.25">
      <c r="A65" s="3"/>
      <c r="B65" s="80"/>
      <c r="C65" s="19"/>
      <c r="D65" s="19"/>
      <c r="E65" s="29" t="s">
        <v>23</v>
      </c>
      <c r="F65" s="30"/>
      <c r="G65" s="22"/>
      <c r="H65" s="65">
        <v>548266.96</v>
      </c>
      <c r="I65" s="64">
        <f>I46+I7</f>
        <v>0</v>
      </c>
      <c r="J65" s="66">
        <f>H65+I65</f>
        <v>548266.96</v>
      </c>
    </row>
    <row r="66" spans="1:10" ht="12.95" customHeight="1" x14ac:dyDescent="0.25">
      <c r="A66" s="3"/>
      <c r="B66" s="80"/>
      <c r="C66" s="19"/>
      <c r="D66" s="19"/>
      <c r="E66" s="14" t="s">
        <v>24</v>
      </c>
      <c r="F66" s="18"/>
      <c r="G66" s="31"/>
      <c r="H66" s="65">
        <v>232612.46</v>
      </c>
      <c r="I66" s="64">
        <f>I52+I8</f>
        <v>0</v>
      </c>
      <c r="J66" s="66">
        <f>H66+I66</f>
        <v>232612.46</v>
      </c>
    </row>
    <row r="67" spans="1:10" ht="12.95" customHeight="1" x14ac:dyDescent="0.25">
      <c r="A67" s="3"/>
      <c r="B67" s="81"/>
      <c r="C67" s="33"/>
      <c r="D67" s="33"/>
      <c r="E67" s="32" t="s">
        <v>29</v>
      </c>
      <c r="F67" s="30"/>
      <c r="G67" s="22"/>
      <c r="H67" s="64">
        <f>H65+H66</f>
        <v>780879.41999999993</v>
      </c>
      <c r="I67" s="64">
        <f>SUM(I65:I66)</f>
        <v>0</v>
      </c>
      <c r="J67" s="64">
        <f>SUM(J65:J66)</f>
        <v>780879.41999999993</v>
      </c>
    </row>
    <row r="68" spans="1:10" ht="12.95" customHeight="1" x14ac:dyDescent="0.25">
      <c r="A68" s="3"/>
      <c r="B68" s="61"/>
      <c r="C68" s="33"/>
      <c r="D68" s="33"/>
      <c r="E68" s="14" t="s">
        <v>18</v>
      </c>
      <c r="F68" s="18"/>
      <c r="G68" s="31"/>
      <c r="H68" s="66">
        <f>H64-H67</f>
        <v>-152169.58999999997</v>
      </c>
      <c r="I68" s="64">
        <f>I64-I67</f>
        <v>0</v>
      </c>
      <c r="J68" s="66">
        <f>J64-J67</f>
        <v>-152169.58999999997</v>
      </c>
    </row>
    <row r="69" spans="1:10" ht="12.95" customHeight="1" x14ac:dyDescent="0.25">
      <c r="A69" s="3"/>
      <c r="B69" s="78" t="s">
        <v>44</v>
      </c>
      <c r="C69" s="33"/>
      <c r="D69" s="33"/>
      <c r="E69" s="29" t="s">
        <v>30</v>
      </c>
      <c r="F69" s="30"/>
      <c r="G69" s="22"/>
      <c r="H69" s="67">
        <v>152169.59</v>
      </c>
      <c r="I69" s="64">
        <f>I62</f>
        <v>0</v>
      </c>
      <c r="J69" s="66">
        <f>H69+I69</f>
        <v>152169.59</v>
      </c>
    </row>
    <row r="70" spans="1:10" ht="12.95" customHeight="1" x14ac:dyDescent="0.25"/>
    <row r="71" spans="1:10" ht="12.95" customHeight="1" x14ac:dyDescent="0.25"/>
    <row r="72" spans="1:10" ht="12.95" customHeight="1" x14ac:dyDescent="0.25"/>
    <row r="73" spans="1:10" ht="12.95" customHeight="1" x14ac:dyDescent="0.25"/>
    <row r="74" spans="1:10" ht="12.95" customHeight="1" x14ac:dyDescent="0.25"/>
    <row r="75" spans="1:10" ht="12.95" customHeight="1" x14ac:dyDescent="0.25"/>
    <row r="76" spans="1:10" ht="12.95" customHeight="1" x14ac:dyDescent="0.25"/>
    <row r="77" spans="1:10" ht="12.95" customHeight="1" x14ac:dyDescent="0.25"/>
    <row r="78" spans="1:10" ht="12.95" customHeight="1" x14ac:dyDescent="0.25"/>
    <row r="79" spans="1:10" ht="12.95" customHeight="1" x14ac:dyDescent="0.25"/>
    <row r="80" spans="1:10" ht="12.95" customHeight="1" x14ac:dyDescent="0.25"/>
    <row r="81" ht="12.95" customHeight="1" x14ac:dyDescent="0.25"/>
  </sheetData>
  <mergeCells count="20">
    <mergeCell ref="B2:B3"/>
    <mergeCell ref="E2:E3"/>
    <mergeCell ref="F2:F3"/>
    <mergeCell ref="G2:G3"/>
    <mergeCell ref="E6:G6"/>
    <mergeCell ref="E7:G7"/>
    <mergeCell ref="E8:G8"/>
    <mergeCell ref="E9:G9"/>
    <mergeCell ref="H1:J1"/>
    <mergeCell ref="E62:H62"/>
    <mergeCell ref="E59:H59"/>
    <mergeCell ref="E60:H60"/>
    <mergeCell ref="E61:H61"/>
    <mergeCell ref="A11:A45"/>
    <mergeCell ref="A48:A51"/>
    <mergeCell ref="E55:G55"/>
    <mergeCell ref="E57:H57"/>
    <mergeCell ref="E58:H58"/>
    <mergeCell ref="E46:G46"/>
    <mergeCell ref="E52:G52"/>
  </mergeCells>
  <conditionalFormatting sqref="C6:D8 B1:B2">
    <cfRule type="expression" dxfId="159" priority="69" stopIfTrue="1">
      <formula>#REF!="Z"</formula>
    </cfRule>
    <cfRule type="expression" dxfId="158" priority="70" stopIfTrue="1">
      <formula>#REF!="T"</formula>
    </cfRule>
    <cfRule type="expression" dxfId="157" priority="71" stopIfTrue="1">
      <formula>#REF!="Y"</formula>
    </cfRule>
  </conditionalFormatting>
  <conditionalFormatting sqref="H65">
    <cfRule type="expression" dxfId="156" priority="66" stopIfTrue="1">
      <formula>$J65="Z"</formula>
    </cfRule>
    <cfRule type="expression" dxfId="155" priority="67" stopIfTrue="1">
      <formula>$J65="T"</formula>
    </cfRule>
    <cfRule type="expression" dxfId="154" priority="68" stopIfTrue="1">
      <formula>$J65="Y"</formula>
    </cfRule>
  </conditionalFormatting>
  <conditionalFormatting sqref="H66">
    <cfRule type="expression" dxfId="153" priority="63" stopIfTrue="1">
      <formula>$J66="Z"</formula>
    </cfRule>
    <cfRule type="expression" dxfId="152" priority="64" stopIfTrue="1">
      <formula>$J66="T"</formula>
    </cfRule>
    <cfRule type="expression" dxfId="151" priority="65" stopIfTrue="1">
      <formula>$J66="Y"</formula>
    </cfRule>
  </conditionalFormatting>
  <conditionalFormatting sqref="H64">
    <cfRule type="expression" dxfId="150" priority="60" stopIfTrue="1">
      <formula>$J64="Z"</formula>
    </cfRule>
    <cfRule type="expression" dxfId="149" priority="61" stopIfTrue="1">
      <formula>$J64="T"</formula>
    </cfRule>
    <cfRule type="expression" dxfId="148" priority="62" stopIfTrue="1">
      <formula>$J64="Y"</formula>
    </cfRule>
  </conditionalFormatting>
  <conditionalFormatting sqref="H65">
    <cfRule type="expression" dxfId="147" priority="57" stopIfTrue="1">
      <formula>$J65="Z"</formula>
    </cfRule>
    <cfRule type="expression" dxfId="146" priority="58" stopIfTrue="1">
      <formula>$J65="T"</formula>
    </cfRule>
    <cfRule type="expression" dxfId="145" priority="59" stopIfTrue="1">
      <formula>$J65="Y"</formula>
    </cfRule>
  </conditionalFormatting>
  <conditionalFormatting sqref="H66">
    <cfRule type="expression" dxfId="144" priority="54" stopIfTrue="1">
      <formula>$J66="Z"</formula>
    </cfRule>
    <cfRule type="expression" dxfId="143" priority="55" stopIfTrue="1">
      <formula>$J66="T"</formula>
    </cfRule>
    <cfRule type="expression" dxfId="142" priority="56" stopIfTrue="1">
      <formula>$J66="Y"</formula>
    </cfRule>
  </conditionalFormatting>
  <conditionalFormatting sqref="B1:B2">
    <cfRule type="expression" dxfId="141" priority="72" stopIfTrue="1">
      <formula>#REF!="Z"</formula>
    </cfRule>
    <cfRule type="expression" dxfId="140" priority="73" stopIfTrue="1">
      <formula>#REF!="T"</formula>
    </cfRule>
    <cfRule type="expression" dxfId="139" priority="74" stopIfTrue="1">
      <formula>#REF!="Y"</formula>
    </cfRule>
  </conditionalFormatting>
  <pageMargins left="0.19685039370078741" right="0.19685039370078741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tabSelected="1" topLeftCell="A103" workbookViewId="0">
      <selection activeCell="N25" sqref="N25"/>
    </sheetView>
  </sheetViews>
  <sheetFormatPr defaultColWidth="9.140625" defaultRowHeight="15" x14ac:dyDescent="0.25"/>
  <cols>
    <col min="1" max="1" width="4" style="47" customWidth="1"/>
    <col min="2" max="2" width="72.5703125" style="47" customWidth="1"/>
    <col min="3" max="3" width="4.140625" style="47" customWidth="1"/>
    <col min="4" max="4" width="10.42578125" style="47" customWidth="1"/>
    <col min="5" max="5" width="6" style="47" customWidth="1"/>
    <col min="6" max="7" width="7.28515625" style="47" customWidth="1"/>
    <col min="8" max="8" width="10.7109375" style="47" customWidth="1"/>
    <col min="9" max="9" width="9.7109375" style="47" customWidth="1"/>
    <col min="10" max="10" width="10.85546875" style="47" customWidth="1"/>
    <col min="11" max="11" width="10.140625" style="68" customWidth="1"/>
    <col min="12" max="12" width="9.140625" style="68"/>
    <col min="13" max="13" width="7.7109375" style="68" customWidth="1"/>
    <col min="14" max="14" width="9.7109375" style="68" bestFit="1" customWidth="1"/>
    <col min="15" max="15" width="10.85546875" style="68" customWidth="1"/>
    <col min="16" max="17" width="9.140625" style="68"/>
    <col min="18" max="16384" width="9.140625" style="47"/>
  </cols>
  <sheetData>
    <row r="1" spans="1:12" ht="12.95" customHeight="1" x14ac:dyDescent="0.25">
      <c r="A1" s="1" t="s">
        <v>45</v>
      </c>
      <c r="B1" s="40"/>
      <c r="C1" s="2"/>
      <c r="D1" s="2"/>
      <c r="E1" s="3"/>
      <c r="F1" s="3"/>
      <c r="G1" s="3"/>
      <c r="H1" s="182" t="s">
        <v>189</v>
      </c>
      <c r="I1" s="182"/>
      <c r="J1" s="182"/>
    </row>
    <row r="2" spans="1:12" ht="12.95" customHeight="1" x14ac:dyDescent="0.25">
      <c r="A2" s="4" t="s">
        <v>0</v>
      </c>
      <c r="B2" s="183" t="s">
        <v>1</v>
      </c>
      <c r="C2" s="4"/>
      <c r="D2" s="4" t="s">
        <v>2</v>
      </c>
      <c r="E2" s="183" t="s">
        <v>39</v>
      </c>
      <c r="F2" s="183" t="s">
        <v>3</v>
      </c>
      <c r="G2" s="183" t="s">
        <v>4</v>
      </c>
      <c r="H2" s="4" t="s">
        <v>5</v>
      </c>
      <c r="I2" s="4" t="s">
        <v>6</v>
      </c>
      <c r="J2" s="4" t="s">
        <v>7</v>
      </c>
    </row>
    <row r="3" spans="1:12" ht="12.95" customHeight="1" x14ac:dyDescent="0.25">
      <c r="A3" s="5" t="s">
        <v>8</v>
      </c>
      <c r="B3" s="184"/>
      <c r="C3" s="5"/>
      <c r="D3" s="5" t="s">
        <v>9</v>
      </c>
      <c r="E3" s="184"/>
      <c r="F3" s="184"/>
      <c r="G3" s="184"/>
      <c r="H3" s="5" t="s">
        <v>10</v>
      </c>
      <c r="I3" s="5" t="s">
        <v>46</v>
      </c>
      <c r="J3" s="5" t="s">
        <v>10</v>
      </c>
    </row>
    <row r="4" spans="1:12" ht="12.95" customHeight="1" x14ac:dyDescent="0.25">
      <c r="A4" s="6" t="s">
        <v>11</v>
      </c>
      <c r="B4" s="7"/>
      <c r="C4" s="48"/>
      <c r="D4" s="48"/>
      <c r="E4" s="70"/>
      <c r="F4" s="70"/>
      <c r="H4" s="70"/>
      <c r="I4" s="70"/>
      <c r="J4" s="70"/>
    </row>
    <row r="5" spans="1:12" ht="12.95" customHeight="1" x14ac:dyDescent="0.25">
      <c r="A5" s="171" t="s">
        <v>12</v>
      </c>
      <c r="B5" s="108" t="s">
        <v>49</v>
      </c>
      <c r="C5" s="169"/>
      <c r="D5" s="169">
        <v>17093</v>
      </c>
      <c r="E5" s="169"/>
      <c r="F5" s="169">
        <v>4116</v>
      </c>
      <c r="G5" s="169">
        <v>2470</v>
      </c>
      <c r="H5" s="109">
        <v>327.83</v>
      </c>
      <c r="I5" s="138">
        <v>-327.83</v>
      </c>
      <c r="J5" s="109">
        <f>H5+I5</f>
        <v>0</v>
      </c>
    </row>
    <row r="6" spans="1:12" ht="12.95" customHeight="1" x14ac:dyDescent="0.25">
      <c r="A6" s="172"/>
      <c r="B6" s="108" t="s">
        <v>47</v>
      </c>
      <c r="C6" s="169"/>
      <c r="D6" s="169">
        <v>170517526</v>
      </c>
      <c r="E6" s="169"/>
      <c r="F6" s="169">
        <v>4216</v>
      </c>
      <c r="G6" s="169">
        <v>2470</v>
      </c>
      <c r="H6" s="109">
        <v>0</v>
      </c>
      <c r="I6" s="138">
        <v>270.93</v>
      </c>
      <c r="J6" s="109">
        <f t="shared" ref="J6:J17" si="0">H6+I6</f>
        <v>270.93</v>
      </c>
    </row>
    <row r="7" spans="1:12" ht="12.95" customHeight="1" x14ac:dyDescent="0.25">
      <c r="A7" s="172"/>
      <c r="B7" s="108" t="s">
        <v>48</v>
      </c>
      <c r="C7" s="169"/>
      <c r="D7" s="169">
        <v>170117526</v>
      </c>
      <c r="E7" s="169"/>
      <c r="F7" s="169">
        <v>4216</v>
      </c>
      <c r="G7" s="169">
        <v>2470</v>
      </c>
      <c r="H7" s="109">
        <v>0</v>
      </c>
      <c r="I7" s="138">
        <v>56.9</v>
      </c>
      <c r="J7" s="109">
        <f t="shared" si="0"/>
        <v>56.9</v>
      </c>
      <c r="K7" s="152"/>
    </row>
    <row r="8" spans="1:12" ht="12.95" customHeight="1" x14ac:dyDescent="0.25">
      <c r="A8" s="172"/>
      <c r="B8" s="108" t="s">
        <v>50</v>
      </c>
      <c r="C8" s="169"/>
      <c r="D8" s="169">
        <v>17093</v>
      </c>
      <c r="E8" s="169">
        <v>6171</v>
      </c>
      <c r="F8" s="169">
        <v>5137</v>
      </c>
      <c r="G8" s="169">
        <v>2470</v>
      </c>
      <c r="H8" s="109">
        <v>325.52999999999997</v>
      </c>
      <c r="I8" s="138">
        <v>-325.52999999999997</v>
      </c>
      <c r="J8" s="109">
        <f t="shared" si="0"/>
        <v>0</v>
      </c>
    </row>
    <row r="9" spans="1:12" ht="12.95" customHeight="1" x14ac:dyDescent="0.25">
      <c r="A9" s="172"/>
      <c r="B9" s="114" t="s">
        <v>51</v>
      </c>
      <c r="C9" s="72" t="s">
        <v>64</v>
      </c>
      <c r="D9" s="77">
        <v>170517526</v>
      </c>
      <c r="E9" s="77">
        <v>6171</v>
      </c>
      <c r="F9" s="77">
        <v>6125</v>
      </c>
      <c r="G9" s="77">
        <v>2470</v>
      </c>
      <c r="H9" s="115">
        <v>0</v>
      </c>
      <c r="I9" s="139">
        <v>270.93</v>
      </c>
      <c r="J9" s="115">
        <f t="shared" si="0"/>
        <v>270.93</v>
      </c>
      <c r="K9" s="152"/>
    </row>
    <row r="10" spans="1:12" ht="12.95" customHeight="1" x14ac:dyDescent="0.25">
      <c r="A10" s="172"/>
      <c r="B10" s="108" t="s">
        <v>52</v>
      </c>
      <c r="C10" s="45"/>
      <c r="D10" s="169">
        <v>17093</v>
      </c>
      <c r="E10" s="169">
        <v>6171</v>
      </c>
      <c r="F10" s="169">
        <v>5139</v>
      </c>
      <c r="G10" s="169">
        <v>2470</v>
      </c>
      <c r="H10" s="109">
        <v>2.2999999999999998</v>
      </c>
      <c r="I10" s="138">
        <v>-2.2999999999999998</v>
      </c>
      <c r="J10" s="109">
        <f t="shared" si="0"/>
        <v>0</v>
      </c>
      <c r="L10" s="152"/>
    </row>
    <row r="11" spans="1:12" ht="12.95" customHeight="1" x14ac:dyDescent="0.25">
      <c r="A11" s="173"/>
      <c r="B11" s="114" t="s">
        <v>53</v>
      </c>
      <c r="C11" s="72" t="s">
        <v>64</v>
      </c>
      <c r="D11" s="77">
        <v>170117526</v>
      </c>
      <c r="E11" s="77">
        <v>6171</v>
      </c>
      <c r="F11" s="77">
        <v>6125</v>
      </c>
      <c r="G11" s="77">
        <v>2470</v>
      </c>
      <c r="H11" s="115">
        <v>0</v>
      </c>
      <c r="I11" s="139">
        <v>56.9</v>
      </c>
      <c r="J11" s="115">
        <f t="shared" si="0"/>
        <v>56.9</v>
      </c>
    </row>
    <row r="12" spans="1:12" ht="12.95" customHeight="1" x14ac:dyDescent="0.25">
      <c r="A12" s="171" t="s">
        <v>13</v>
      </c>
      <c r="B12" s="108" t="s">
        <v>56</v>
      </c>
      <c r="C12" s="45"/>
      <c r="D12" s="71" t="s">
        <v>55</v>
      </c>
      <c r="E12" s="169">
        <v>4350</v>
      </c>
      <c r="F12" s="169">
        <v>5336</v>
      </c>
      <c r="G12" s="71" t="s">
        <v>54</v>
      </c>
      <c r="H12" s="44">
        <v>14775.75</v>
      </c>
      <c r="I12" s="46">
        <v>-48.9</v>
      </c>
      <c r="J12" s="44">
        <f t="shared" si="0"/>
        <v>14726.85</v>
      </c>
    </row>
    <row r="13" spans="1:12" ht="12.95" customHeight="1" x14ac:dyDescent="0.25">
      <c r="A13" s="173"/>
      <c r="B13" s="108" t="s">
        <v>57</v>
      </c>
      <c r="C13" s="48"/>
      <c r="D13" s="71" t="s">
        <v>55</v>
      </c>
      <c r="E13" s="169"/>
      <c r="F13" s="169">
        <v>4122</v>
      </c>
      <c r="G13" s="71" t="s">
        <v>54</v>
      </c>
      <c r="H13" s="44">
        <v>14775.75</v>
      </c>
      <c r="I13" s="46">
        <v>-48.9</v>
      </c>
      <c r="J13" s="44">
        <f t="shared" si="0"/>
        <v>14726.85</v>
      </c>
    </row>
    <row r="14" spans="1:12" ht="12.95" customHeight="1" x14ac:dyDescent="0.25">
      <c r="A14" s="171" t="s">
        <v>14</v>
      </c>
      <c r="B14" s="114" t="s">
        <v>138</v>
      </c>
      <c r="C14" s="72" t="s">
        <v>64</v>
      </c>
      <c r="D14" s="87" t="s">
        <v>63</v>
      </c>
      <c r="E14" s="77"/>
      <c r="F14" s="77">
        <v>4122</v>
      </c>
      <c r="G14" s="77">
        <v>5198</v>
      </c>
      <c r="H14" s="115">
        <v>0</v>
      </c>
      <c r="I14" s="139">
        <v>12.45</v>
      </c>
      <c r="J14" s="115">
        <f t="shared" si="0"/>
        <v>12.45</v>
      </c>
    </row>
    <row r="15" spans="1:12" ht="12.95" customHeight="1" x14ac:dyDescent="0.25">
      <c r="A15" s="172"/>
      <c r="B15" s="114" t="s">
        <v>139</v>
      </c>
      <c r="C15" s="72" t="s">
        <v>64</v>
      </c>
      <c r="D15" s="87" t="s">
        <v>63</v>
      </c>
      <c r="E15" s="77">
        <v>2223</v>
      </c>
      <c r="F15" s="77">
        <v>5164</v>
      </c>
      <c r="G15" s="77">
        <v>5198</v>
      </c>
      <c r="H15" s="115">
        <v>0</v>
      </c>
      <c r="I15" s="139">
        <v>6.03</v>
      </c>
      <c r="J15" s="115">
        <f t="shared" si="0"/>
        <v>6.03</v>
      </c>
    </row>
    <row r="16" spans="1:12" ht="12.95" customHeight="1" x14ac:dyDescent="0.25">
      <c r="A16" s="173"/>
      <c r="B16" s="114" t="s">
        <v>140</v>
      </c>
      <c r="C16" s="72" t="s">
        <v>64</v>
      </c>
      <c r="D16" s="87" t="s">
        <v>63</v>
      </c>
      <c r="E16" s="77">
        <v>2223</v>
      </c>
      <c r="F16" s="77">
        <v>5494</v>
      </c>
      <c r="G16" s="87" t="s">
        <v>62</v>
      </c>
      <c r="H16" s="116">
        <v>0</v>
      </c>
      <c r="I16" s="90">
        <v>6.42</v>
      </c>
      <c r="J16" s="82">
        <f t="shared" si="0"/>
        <v>6.42</v>
      </c>
    </row>
    <row r="17" spans="1:17" ht="12.95" customHeight="1" x14ac:dyDescent="0.25">
      <c r="A17" s="169" t="s">
        <v>41</v>
      </c>
      <c r="B17" s="73" t="s">
        <v>67</v>
      </c>
      <c r="C17" s="45"/>
      <c r="D17" s="71" t="s">
        <v>66</v>
      </c>
      <c r="E17" s="169"/>
      <c r="F17" s="169">
        <v>4116</v>
      </c>
      <c r="G17" s="71" t="s">
        <v>65</v>
      </c>
      <c r="H17" s="44">
        <v>178</v>
      </c>
      <c r="I17" s="46">
        <v>-59.2</v>
      </c>
      <c r="J17" s="76">
        <f t="shared" si="0"/>
        <v>118.8</v>
      </c>
      <c r="K17" s="68" t="s">
        <v>74</v>
      </c>
    </row>
    <row r="18" spans="1:17" ht="12.95" customHeight="1" x14ac:dyDescent="0.25">
      <c r="A18" s="8"/>
      <c r="B18" s="9"/>
      <c r="C18" s="10"/>
      <c r="D18" s="10"/>
      <c r="E18" s="177" t="s">
        <v>15</v>
      </c>
      <c r="F18" s="178"/>
      <c r="G18" s="179"/>
      <c r="H18" s="88">
        <f>H5+H6+H7+H13+H14+H17</f>
        <v>15281.58</v>
      </c>
      <c r="I18" s="88">
        <f>I5+I6+I7+I13+I14+I17</f>
        <v>-95.649999999999977</v>
      </c>
      <c r="J18" s="88">
        <f>J5+J6+J7+J13+J14+J17</f>
        <v>15185.93</v>
      </c>
      <c r="L18" s="83">
        <v>1000</v>
      </c>
      <c r="M18" s="68" t="s">
        <v>37</v>
      </c>
      <c r="N18" s="84">
        <v>225.42</v>
      </c>
      <c r="O18" s="68" t="s">
        <v>36</v>
      </c>
    </row>
    <row r="19" spans="1:17" ht="12.95" customHeight="1" x14ac:dyDescent="0.25">
      <c r="A19" s="8"/>
      <c r="B19" s="11" t="s">
        <v>35</v>
      </c>
      <c r="C19" s="10"/>
      <c r="D19" s="10"/>
      <c r="E19" s="180" t="s">
        <v>16</v>
      </c>
      <c r="F19" s="180"/>
      <c r="G19" s="180"/>
      <c r="H19" s="88">
        <f>H8+H10+H12+H15+H16</f>
        <v>15103.58</v>
      </c>
      <c r="I19" s="88">
        <f>I8+I10+I12+I15+I16</f>
        <v>-364.28</v>
      </c>
      <c r="J19" s="88">
        <f>J8+J10+J12+J15+J16</f>
        <v>14739.300000000001</v>
      </c>
      <c r="K19" s="69"/>
      <c r="M19" s="68" t="s">
        <v>38</v>
      </c>
      <c r="N19" s="85">
        <v>774.58</v>
      </c>
    </row>
    <row r="20" spans="1:17" ht="12.95" customHeight="1" x14ac:dyDescent="0.25">
      <c r="A20" s="8"/>
      <c r="B20" s="12"/>
      <c r="C20" s="10"/>
      <c r="D20" s="10"/>
      <c r="E20" s="181" t="s">
        <v>17</v>
      </c>
      <c r="F20" s="181"/>
      <c r="G20" s="181"/>
      <c r="H20" s="88">
        <f>H9+H11</f>
        <v>0</v>
      </c>
      <c r="I20" s="88">
        <f>I9+I11</f>
        <v>327.83</v>
      </c>
      <c r="J20" s="88">
        <f>J9+J11</f>
        <v>327.83</v>
      </c>
      <c r="N20" s="84">
        <f>SUM(N18:N19)</f>
        <v>1000</v>
      </c>
    </row>
    <row r="21" spans="1:17" ht="12.95" customHeight="1" x14ac:dyDescent="0.25">
      <c r="A21" s="14"/>
      <c r="B21" s="15"/>
      <c r="C21" s="16"/>
      <c r="D21" s="16"/>
      <c r="E21" s="181" t="s">
        <v>18</v>
      </c>
      <c r="F21" s="181"/>
      <c r="G21" s="181"/>
      <c r="H21" s="89">
        <f>H18-H19-H20</f>
        <v>178</v>
      </c>
      <c r="I21" s="89">
        <f t="shared" ref="I21:J21" si="1">I18-I19-I20</f>
        <v>-59.199999999999989</v>
      </c>
      <c r="J21" s="89">
        <f t="shared" si="1"/>
        <v>118.79999999999922</v>
      </c>
    </row>
    <row r="22" spans="1:17" ht="12.95" customHeight="1" x14ac:dyDescent="0.25">
      <c r="A22" s="17" t="s">
        <v>19</v>
      </c>
      <c r="B22" s="18"/>
      <c r="C22" s="19"/>
      <c r="D22" s="19"/>
      <c r="E22" s="57"/>
      <c r="F22" s="30"/>
      <c r="G22" s="30"/>
      <c r="H22" s="58"/>
      <c r="I22" s="58"/>
      <c r="J22" s="59"/>
    </row>
    <row r="23" spans="1:17" ht="12.95" customHeight="1" x14ac:dyDescent="0.25">
      <c r="A23" s="170" t="s">
        <v>12</v>
      </c>
      <c r="B23" s="113" t="s">
        <v>188</v>
      </c>
      <c r="C23" s="169"/>
      <c r="D23" s="169"/>
      <c r="E23" s="169">
        <v>4343</v>
      </c>
      <c r="F23" s="169">
        <v>5222</v>
      </c>
      <c r="G23" s="71" t="s">
        <v>58</v>
      </c>
      <c r="H23" s="44">
        <v>118</v>
      </c>
      <c r="I23" s="46">
        <v>-10</v>
      </c>
      <c r="J23" s="76">
        <f t="shared" ref="J23" si="2">H23+I23</f>
        <v>108</v>
      </c>
      <c r="K23" s="86"/>
    </row>
    <row r="24" spans="1:17" ht="12.95" customHeight="1" x14ac:dyDescent="0.25">
      <c r="A24" s="170"/>
      <c r="B24" s="95" t="s">
        <v>59</v>
      </c>
      <c r="C24" s="72" t="s">
        <v>64</v>
      </c>
      <c r="D24" s="72"/>
      <c r="E24" s="77">
        <v>3525</v>
      </c>
      <c r="F24" s="77">
        <v>5223</v>
      </c>
      <c r="G24" s="87" t="s">
        <v>69</v>
      </c>
      <c r="H24" s="116">
        <v>0</v>
      </c>
      <c r="I24" s="90">
        <v>10</v>
      </c>
      <c r="J24" s="82">
        <f>H24+I24</f>
        <v>10</v>
      </c>
      <c r="K24" s="86"/>
    </row>
    <row r="25" spans="1:17" ht="12.95" customHeight="1" x14ac:dyDescent="0.25">
      <c r="A25" s="170" t="s">
        <v>13</v>
      </c>
      <c r="B25" s="105" t="s">
        <v>60</v>
      </c>
      <c r="C25" s="45"/>
      <c r="D25" s="169"/>
      <c r="E25" s="98">
        <v>2223</v>
      </c>
      <c r="F25" s="98">
        <v>5166</v>
      </c>
      <c r="G25" s="99"/>
      <c r="H25" s="44">
        <v>100</v>
      </c>
      <c r="I25" s="100">
        <v>250</v>
      </c>
      <c r="J25" s="101">
        <f t="shared" ref="J25:J26" si="3">SUM(H25:I25)</f>
        <v>350</v>
      </c>
      <c r="K25" s="86"/>
    </row>
    <row r="26" spans="1:17" ht="12.95" customHeight="1" x14ac:dyDescent="0.25">
      <c r="A26" s="170"/>
      <c r="B26" s="105" t="s">
        <v>61</v>
      </c>
      <c r="C26" s="45"/>
      <c r="D26" s="169"/>
      <c r="E26" s="169">
        <v>2223</v>
      </c>
      <c r="F26" s="169">
        <v>5169</v>
      </c>
      <c r="G26" s="71"/>
      <c r="H26" s="44">
        <v>500.5</v>
      </c>
      <c r="I26" s="46">
        <v>-250</v>
      </c>
      <c r="J26" s="76">
        <f t="shared" si="3"/>
        <v>250.5</v>
      </c>
      <c r="K26" s="86"/>
    </row>
    <row r="27" spans="1:17" ht="12.95" customHeight="1" x14ac:dyDescent="0.25">
      <c r="A27" s="169" t="s">
        <v>14</v>
      </c>
      <c r="B27" s="73" t="s">
        <v>70</v>
      </c>
      <c r="C27" s="45"/>
      <c r="D27" s="73"/>
      <c r="E27" s="169">
        <v>6310</v>
      </c>
      <c r="F27" s="169">
        <v>5141</v>
      </c>
      <c r="G27" s="169"/>
      <c r="H27" s="44">
        <v>280.39</v>
      </c>
      <c r="I27" s="46">
        <v>-59.2</v>
      </c>
      <c r="J27" s="76">
        <f t="shared" ref="J27:J43" si="4">H27+I27</f>
        <v>221.19</v>
      </c>
      <c r="K27" s="86" t="s">
        <v>68</v>
      </c>
      <c r="L27" s="86"/>
      <c r="M27" s="86"/>
      <c r="N27" s="86"/>
      <c r="O27" s="86"/>
      <c r="P27" s="86"/>
      <c r="Q27" s="86"/>
    </row>
    <row r="28" spans="1:17" ht="12.95" customHeight="1" x14ac:dyDescent="0.25">
      <c r="A28" s="166" t="s">
        <v>41</v>
      </c>
      <c r="B28" s="117" t="s">
        <v>76</v>
      </c>
      <c r="C28" s="45"/>
      <c r="D28" s="169"/>
      <c r="E28" s="169">
        <v>2295</v>
      </c>
      <c r="F28" s="169">
        <v>5213</v>
      </c>
      <c r="G28" s="169"/>
      <c r="H28" s="44">
        <v>31060</v>
      </c>
      <c r="I28" s="46">
        <v>-1546.84</v>
      </c>
      <c r="J28" s="76">
        <f t="shared" si="4"/>
        <v>29513.16</v>
      </c>
      <c r="K28" s="86" t="s">
        <v>92</v>
      </c>
      <c r="L28" s="86"/>
      <c r="M28" s="86"/>
      <c r="N28" s="86"/>
      <c r="O28" s="86"/>
      <c r="P28" s="153">
        <f>280+1266.84</f>
        <v>1546.84</v>
      </c>
      <c r="Q28" s="86"/>
    </row>
    <row r="29" spans="1:17" ht="12.95" customHeight="1" x14ac:dyDescent="0.25">
      <c r="A29" s="174" t="s">
        <v>42</v>
      </c>
      <c r="B29" s="73" t="s">
        <v>79</v>
      </c>
      <c r="C29" s="169"/>
      <c r="D29" s="169"/>
      <c r="E29" s="169">
        <v>6221</v>
      </c>
      <c r="F29" s="169">
        <v>5137</v>
      </c>
      <c r="G29" s="169">
        <v>7193</v>
      </c>
      <c r="H29" s="44">
        <v>50</v>
      </c>
      <c r="I29" s="46">
        <v>-50</v>
      </c>
      <c r="J29" s="76">
        <f t="shared" si="4"/>
        <v>0</v>
      </c>
    </row>
    <row r="30" spans="1:17" ht="12.95" customHeight="1" x14ac:dyDescent="0.25">
      <c r="A30" s="175"/>
      <c r="B30" s="73" t="s">
        <v>79</v>
      </c>
      <c r="C30" s="169"/>
      <c r="D30" s="169"/>
      <c r="E30" s="169">
        <v>6221</v>
      </c>
      <c r="F30" s="169">
        <v>5139</v>
      </c>
      <c r="G30" s="169">
        <v>7193</v>
      </c>
      <c r="H30" s="44">
        <v>50</v>
      </c>
      <c r="I30" s="46">
        <v>-18</v>
      </c>
      <c r="J30" s="76">
        <f t="shared" si="4"/>
        <v>32</v>
      </c>
    </row>
    <row r="31" spans="1:17" ht="12.95" customHeight="1" x14ac:dyDescent="0.25">
      <c r="A31" s="175"/>
      <c r="B31" s="125" t="s">
        <v>79</v>
      </c>
      <c r="C31" s="72" t="s">
        <v>64</v>
      </c>
      <c r="D31" s="77"/>
      <c r="E31" s="77">
        <v>3613</v>
      </c>
      <c r="F31" s="77">
        <v>5137</v>
      </c>
      <c r="G31" s="77">
        <v>7193</v>
      </c>
      <c r="H31" s="116">
        <v>0</v>
      </c>
      <c r="I31" s="90">
        <v>50</v>
      </c>
      <c r="J31" s="82">
        <f t="shared" si="4"/>
        <v>50</v>
      </c>
    </row>
    <row r="32" spans="1:17" ht="12.95" customHeight="1" x14ac:dyDescent="0.25">
      <c r="A32" s="176"/>
      <c r="B32" s="125" t="s">
        <v>79</v>
      </c>
      <c r="C32" s="72" t="s">
        <v>64</v>
      </c>
      <c r="D32" s="77"/>
      <c r="E32" s="77">
        <v>3613</v>
      </c>
      <c r="F32" s="77">
        <v>5139</v>
      </c>
      <c r="G32" s="77">
        <v>7193</v>
      </c>
      <c r="H32" s="116">
        <v>0</v>
      </c>
      <c r="I32" s="90">
        <v>18</v>
      </c>
      <c r="J32" s="82">
        <f t="shared" si="4"/>
        <v>18</v>
      </c>
    </row>
    <row r="33" spans="1:11" ht="12.95" customHeight="1" x14ac:dyDescent="0.25">
      <c r="A33" s="174" t="s">
        <v>43</v>
      </c>
      <c r="B33" s="93" t="s">
        <v>85</v>
      </c>
      <c r="C33" s="169"/>
      <c r="D33" s="169"/>
      <c r="E33" s="92">
        <v>6112</v>
      </c>
      <c r="F33" s="92">
        <v>5901</v>
      </c>
      <c r="G33" s="91" t="s">
        <v>80</v>
      </c>
      <c r="H33" s="126">
        <v>22</v>
      </c>
      <c r="I33" s="127">
        <v>-5</v>
      </c>
      <c r="J33" s="66">
        <f t="shared" si="4"/>
        <v>17</v>
      </c>
    </row>
    <row r="34" spans="1:11" ht="12.95" customHeight="1" x14ac:dyDescent="0.25">
      <c r="A34" s="175"/>
      <c r="B34" s="149" t="s">
        <v>86</v>
      </c>
      <c r="C34" s="72" t="s">
        <v>64</v>
      </c>
      <c r="D34" s="77"/>
      <c r="E34" s="77">
        <v>3419</v>
      </c>
      <c r="F34" s="77">
        <v>5222</v>
      </c>
      <c r="G34" s="87" t="s">
        <v>81</v>
      </c>
      <c r="H34" s="116">
        <v>0</v>
      </c>
      <c r="I34" s="90">
        <v>5</v>
      </c>
      <c r="J34" s="82">
        <f t="shared" si="4"/>
        <v>5</v>
      </c>
    </row>
    <row r="35" spans="1:11" ht="12.95" customHeight="1" x14ac:dyDescent="0.25">
      <c r="A35" s="175"/>
      <c r="B35" s="128" t="s">
        <v>87</v>
      </c>
      <c r="C35" s="169"/>
      <c r="D35" s="169"/>
      <c r="E35" s="92">
        <v>3113</v>
      </c>
      <c r="F35" s="92">
        <v>5139</v>
      </c>
      <c r="G35" s="91" t="s">
        <v>82</v>
      </c>
      <c r="H35" s="126">
        <v>10</v>
      </c>
      <c r="I35" s="127">
        <v>-7</v>
      </c>
      <c r="J35" s="66">
        <f t="shared" si="4"/>
        <v>3</v>
      </c>
    </row>
    <row r="36" spans="1:11" ht="12.95" customHeight="1" x14ac:dyDescent="0.25">
      <c r="A36" s="175"/>
      <c r="B36" s="128" t="s">
        <v>88</v>
      </c>
      <c r="C36" s="169"/>
      <c r="D36" s="169"/>
      <c r="E36" s="92">
        <v>3113</v>
      </c>
      <c r="F36" s="92">
        <v>5169</v>
      </c>
      <c r="G36" s="91" t="s">
        <v>82</v>
      </c>
      <c r="H36" s="126">
        <v>80</v>
      </c>
      <c r="I36" s="127">
        <v>7</v>
      </c>
      <c r="J36" s="66">
        <f t="shared" si="4"/>
        <v>87</v>
      </c>
    </row>
    <row r="37" spans="1:11" ht="12.95" customHeight="1" x14ac:dyDescent="0.25">
      <c r="A37" s="175"/>
      <c r="B37" s="128" t="s">
        <v>89</v>
      </c>
      <c r="C37" s="169"/>
      <c r="D37" s="169"/>
      <c r="E37" s="92">
        <v>3419</v>
      </c>
      <c r="F37" s="92">
        <v>5222</v>
      </c>
      <c r="G37" s="91" t="s">
        <v>83</v>
      </c>
      <c r="H37" s="126">
        <v>25.18</v>
      </c>
      <c r="I37" s="127">
        <v>11.28</v>
      </c>
      <c r="J37" s="66">
        <f t="shared" si="4"/>
        <v>36.46</v>
      </c>
    </row>
    <row r="38" spans="1:11" ht="12.95" customHeight="1" x14ac:dyDescent="0.25">
      <c r="A38" s="176"/>
      <c r="B38" s="128" t="s">
        <v>90</v>
      </c>
      <c r="C38" s="169"/>
      <c r="D38" s="169"/>
      <c r="E38" s="92">
        <v>3419</v>
      </c>
      <c r="F38" s="92">
        <v>5222</v>
      </c>
      <c r="G38" s="91" t="s">
        <v>84</v>
      </c>
      <c r="H38" s="126">
        <v>5134.42</v>
      </c>
      <c r="I38" s="127">
        <v>-11.28</v>
      </c>
      <c r="J38" s="66">
        <f t="shared" si="4"/>
        <v>5123.1400000000003</v>
      </c>
    </row>
    <row r="39" spans="1:11" ht="12.95" customHeight="1" x14ac:dyDescent="0.25">
      <c r="A39" s="174" t="s">
        <v>91</v>
      </c>
      <c r="B39" s="131" t="s">
        <v>96</v>
      </c>
      <c r="C39" s="169"/>
      <c r="D39" s="169"/>
      <c r="E39" s="167">
        <v>6112</v>
      </c>
      <c r="F39" s="167">
        <v>5023</v>
      </c>
      <c r="G39" s="132"/>
      <c r="H39" s="133">
        <v>3185.05</v>
      </c>
      <c r="I39" s="136">
        <v>1012.57</v>
      </c>
      <c r="J39" s="134">
        <f t="shared" si="4"/>
        <v>4197.62</v>
      </c>
    </row>
    <row r="40" spans="1:11" ht="12.95" customHeight="1" x14ac:dyDescent="0.25">
      <c r="A40" s="175"/>
      <c r="B40" s="130" t="s">
        <v>97</v>
      </c>
      <c r="C40" s="169"/>
      <c r="D40" s="169"/>
      <c r="E40" s="167">
        <v>6112</v>
      </c>
      <c r="F40" s="167">
        <v>5031</v>
      </c>
      <c r="G40" s="132"/>
      <c r="H40" s="133">
        <v>458.3</v>
      </c>
      <c r="I40" s="136">
        <f>604-H40</f>
        <v>145.69999999999999</v>
      </c>
      <c r="J40" s="134">
        <f t="shared" si="4"/>
        <v>604</v>
      </c>
      <c r="K40" s="84">
        <f>I39+I40+I41</f>
        <v>1266.8399999999999</v>
      </c>
    </row>
    <row r="41" spans="1:11" ht="12.95" customHeight="1" x14ac:dyDescent="0.25">
      <c r="A41" s="175"/>
      <c r="B41" s="130" t="s">
        <v>98</v>
      </c>
      <c r="C41" s="169"/>
      <c r="D41" s="169"/>
      <c r="E41" s="167">
        <v>6112</v>
      </c>
      <c r="F41" s="167">
        <v>5032</v>
      </c>
      <c r="G41" s="132"/>
      <c r="H41" s="135">
        <v>341.52</v>
      </c>
      <c r="I41" s="137">
        <f>450.09-H41</f>
        <v>108.57</v>
      </c>
      <c r="J41" s="134">
        <f t="shared" si="4"/>
        <v>450.09</v>
      </c>
    </row>
    <row r="42" spans="1:11" ht="12.95" customHeight="1" x14ac:dyDescent="0.25">
      <c r="A42" s="175"/>
      <c r="B42" s="130" t="s">
        <v>99</v>
      </c>
      <c r="C42" s="169"/>
      <c r="D42" s="169"/>
      <c r="E42" s="167">
        <v>6171</v>
      </c>
      <c r="F42" s="167">
        <v>5021</v>
      </c>
      <c r="G42" s="132"/>
      <c r="H42" s="133">
        <v>650</v>
      </c>
      <c r="I42" s="136">
        <v>300</v>
      </c>
      <c r="J42" s="134">
        <f t="shared" si="4"/>
        <v>950</v>
      </c>
    </row>
    <row r="43" spans="1:11" ht="12.95" customHeight="1" x14ac:dyDescent="0.25">
      <c r="A43" s="176"/>
      <c r="B43" s="130" t="s">
        <v>100</v>
      </c>
      <c r="C43" s="169"/>
      <c r="D43" s="169"/>
      <c r="E43" s="167">
        <v>6171</v>
      </c>
      <c r="F43" s="167">
        <v>5011</v>
      </c>
      <c r="G43" s="132"/>
      <c r="H43" s="133">
        <v>80765.5</v>
      </c>
      <c r="I43" s="136">
        <v>-300</v>
      </c>
      <c r="J43" s="134">
        <f t="shared" si="4"/>
        <v>80465.5</v>
      </c>
    </row>
    <row r="44" spans="1:11" ht="12.95" customHeight="1" x14ac:dyDescent="0.25">
      <c r="A44" s="174" t="s">
        <v>93</v>
      </c>
      <c r="B44" s="73" t="s">
        <v>77</v>
      </c>
      <c r="C44" s="169"/>
      <c r="D44" s="169"/>
      <c r="E44" s="169">
        <v>3113</v>
      </c>
      <c r="F44" s="169">
        <v>5901</v>
      </c>
      <c r="G44" s="169" t="s">
        <v>78</v>
      </c>
      <c r="H44" s="44">
        <v>100</v>
      </c>
      <c r="I44" s="46">
        <v>-100</v>
      </c>
      <c r="J44" s="76">
        <f>H44+I44</f>
        <v>0</v>
      </c>
    </row>
    <row r="45" spans="1:11" ht="12.95" customHeight="1" x14ac:dyDescent="0.25">
      <c r="A45" s="176"/>
      <c r="B45" s="73" t="s">
        <v>94</v>
      </c>
      <c r="C45" s="45"/>
      <c r="D45" s="71"/>
      <c r="E45" s="169">
        <v>3111</v>
      </c>
      <c r="F45" s="169">
        <v>5171</v>
      </c>
      <c r="G45" s="71" t="s">
        <v>95</v>
      </c>
      <c r="H45" s="44">
        <v>70</v>
      </c>
      <c r="I45" s="46">
        <v>100</v>
      </c>
      <c r="J45" s="76">
        <f>H45+I45</f>
        <v>170</v>
      </c>
    </row>
    <row r="46" spans="1:11" ht="12.95" customHeight="1" x14ac:dyDescent="0.25">
      <c r="A46" s="174" t="s">
        <v>105</v>
      </c>
      <c r="B46" s="141" t="s">
        <v>106</v>
      </c>
      <c r="C46" s="70"/>
      <c r="D46" s="70"/>
      <c r="E46" s="92">
        <v>3412</v>
      </c>
      <c r="F46" s="92">
        <v>5169</v>
      </c>
      <c r="G46" s="91" t="s">
        <v>101</v>
      </c>
      <c r="H46" s="126">
        <v>3020</v>
      </c>
      <c r="I46" s="127">
        <v>-500</v>
      </c>
      <c r="J46" s="66">
        <f t="shared" ref="J46:J73" si="5">H46+I46</f>
        <v>2520</v>
      </c>
    </row>
    <row r="47" spans="1:11" ht="12.95" customHeight="1" x14ac:dyDescent="0.25">
      <c r="A47" s="175"/>
      <c r="B47" s="141" t="s">
        <v>107</v>
      </c>
      <c r="C47" s="169"/>
      <c r="D47" s="169"/>
      <c r="E47" s="92">
        <v>3412</v>
      </c>
      <c r="F47" s="92">
        <v>5169</v>
      </c>
      <c r="G47" s="91" t="s">
        <v>102</v>
      </c>
      <c r="H47" s="126">
        <v>2645</v>
      </c>
      <c r="I47" s="127">
        <v>-300</v>
      </c>
      <c r="J47" s="66">
        <f t="shared" si="5"/>
        <v>2345</v>
      </c>
    </row>
    <row r="48" spans="1:11" ht="12.95" customHeight="1" x14ac:dyDescent="0.25">
      <c r="A48" s="175"/>
      <c r="B48" s="141" t="s">
        <v>108</v>
      </c>
      <c r="C48" s="169"/>
      <c r="D48" s="169"/>
      <c r="E48" s="92">
        <v>3412</v>
      </c>
      <c r="F48" s="92">
        <v>5169</v>
      </c>
      <c r="G48" s="91" t="s">
        <v>103</v>
      </c>
      <c r="H48" s="126">
        <v>2305</v>
      </c>
      <c r="I48" s="127">
        <v>-100</v>
      </c>
      <c r="J48" s="66">
        <f t="shared" si="5"/>
        <v>2205</v>
      </c>
    </row>
    <row r="49" spans="1:10" ht="12.95" customHeight="1" x14ac:dyDescent="0.25">
      <c r="A49" s="176"/>
      <c r="B49" s="141" t="s">
        <v>109</v>
      </c>
      <c r="C49" s="169"/>
      <c r="D49" s="169"/>
      <c r="E49" s="92">
        <v>3429</v>
      </c>
      <c r="F49" s="92">
        <v>5171</v>
      </c>
      <c r="G49" s="91" t="s">
        <v>104</v>
      </c>
      <c r="H49" s="126">
        <v>1939.97</v>
      </c>
      <c r="I49" s="127">
        <v>900</v>
      </c>
      <c r="J49" s="66">
        <f t="shared" si="5"/>
        <v>2839.9700000000003</v>
      </c>
    </row>
    <row r="50" spans="1:10" ht="12.95" customHeight="1" x14ac:dyDescent="0.25">
      <c r="A50" s="174" t="s">
        <v>119</v>
      </c>
      <c r="B50" s="125" t="s">
        <v>112</v>
      </c>
      <c r="C50" s="72" t="s">
        <v>64</v>
      </c>
      <c r="D50" s="150"/>
      <c r="E50" s="77">
        <v>3113</v>
      </c>
      <c r="F50" s="77">
        <v>5169</v>
      </c>
      <c r="G50" s="77">
        <v>2183</v>
      </c>
      <c r="H50" s="116">
        <v>0</v>
      </c>
      <c r="I50" s="90">
        <v>12</v>
      </c>
      <c r="J50" s="151">
        <f t="shared" si="5"/>
        <v>12</v>
      </c>
    </row>
    <row r="51" spans="1:10" ht="12.95" customHeight="1" x14ac:dyDescent="0.25">
      <c r="A51" s="175"/>
      <c r="B51" s="125" t="s">
        <v>112</v>
      </c>
      <c r="C51" s="72" t="s">
        <v>64</v>
      </c>
      <c r="D51" s="150"/>
      <c r="E51" s="77">
        <v>3113</v>
      </c>
      <c r="F51" s="77">
        <v>5137</v>
      </c>
      <c r="G51" s="77">
        <v>2183</v>
      </c>
      <c r="H51" s="116">
        <v>0</v>
      </c>
      <c r="I51" s="90">
        <v>990</v>
      </c>
      <c r="J51" s="151">
        <f t="shared" si="5"/>
        <v>990</v>
      </c>
    </row>
    <row r="52" spans="1:10" ht="12.95" customHeight="1" x14ac:dyDescent="0.25">
      <c r="A52" s="175"/>
      <c r="B52" s="125" t="s">
        <v>112</v>
      </c>
      <c r="C52" s="72" t="s">
        <v>64</v>
      </c>
      <c r="D52" s="150"/>
      <c r="E52" s="77">
        <v>3113</v>
      </c>
      <c r="F52" s="77">
        <v>5139</v>
      </c>
      <c r="G52" s="77">
        <v>2183</v>
      </c>
      <c r="H52" s="116">
        <v>0</v>
      </c>
      <c r="I52" s="90">
        <v>20</v>
      </c>
      <c r="J52" s="151">
        <f t="shared" si="5"/>
        <v>20</v>
      </c>
    </row>
    <row r="53" spans="1:10" ht="12.95" customHeight="1" x14ac:dyDescent="0.25">
      <c r="A53" s="175"/>
      <c r="B53" s="125" t="s">
        <v>113</v>
      </c>
      <c r="C53" s="72" t="s">
        <v>64</v>
      </c>
      <c r="D53" s="150"/>
      <c r="E53" s="77">
        <v>3113</v>
      </c>
      <c r="F53" s="77">
        <v>5137</v>
      </c>
      <c r="G53" s="77">
        <v>4165</v>
      </c>
      <c r="H53" s="116">
        <v>0</v>
      </c>
      <c r="I53" s="90">
        <v>348.5</v>
      </c>
      <c r="J53" s="151">
        <f t="shared" si="5"/>
        <v>348.5</v>
      </c>
    </row>
    <row r="54" spans="1:10" ht="12.95" customHeight="1" x14ac:dyDescent="0.25">
      <c r="A54" s="175"/>
      <c r="B54" s="125" t="s">
        <v>113</v>
      </c>
      <c r="C54" s="72" t="s">
        <v>64</v>
      </c>
      <c r="D54" s="150"/>
      <c r="E54" s="77">
        <v>3113</v>
      </c>
      <c r="F54" s="77">
        <v>5139</v>
      </c>
      <c r="G54" s="77">
        <v>4165</v>
      </c>
      <c r="H54" s="116">
        <v>0</v>
      </c>
      <c r="I54" s="90">
        <v>4.7</v>
      </c>
      <c r="J54" s="151">
        <f t="shared" si="5"/>
        <v>4.7</v>
      </c>
    </row>
    <row r="55" spans="1:10" ht="12.95" customHeight="1" x14ac:dyDescent="0.25">
      <c r="A55" s="175"/>
      <c r="B55" s="93" t="s">
        <v>114</v>
      </c>
      <c r="C55" s="142"/>
      <c r="D55" s="142"/>
      <c r="E55" s="92">
        <v>2219</v>
      </c>
      <c r="F55" s="92">
        <v>5171</v>
      </c>
      <c r="G55" s="92">
        <v>6126</v>
      </c>
      <c r="H55" s="126">
        <v>390</v>
      </c>
      <c r="I55" s="127">
        <v>-390</v>
      </c>
      <c r="J55" s="143">
        <f t="shared" si="5"/>
        <v>0</v>
      </c>
    </row>
    <row r="56" spans="1:10" ht="12.95" customHeight="1" x14ac:dyDescent="0.25">
      <c r="A56" s="175"/>
      <c r="B56" s="93" t="s">
        <v>117</v>
      </c>
      <c r="C56" s="142"/>
      <c r="D56" s="142"/>
      <c r="E56" s="92">
        <v>2219</v>
      </c>
      <c r="F56" s="92">
        <v>5171</v>
      </c>
      <c r="G56" s="92">
        <v>2292</v>
      </c>
      <c r="H56" s="126">
        <v>2165</v>
      </c>
      <c r="I56" s="127">
        <v>-2165</v>
      </c>
      <c r="J56" s="143">
        <f t="shared" si="5"/>
        <v>0</v>
      </c>
    </row>
    <row r="57" spans="1:10" ht="12.95" customHeight="1" x14ac:dyDescent="0.25">
      <c r="A57" s="176"/>
      <c r="B57" s="93" t="s">
        <v>118</v>
      </c>
      <c r="C57" s="142"/>
      <c r="D57" s="142"/>
      <c r="E57" s="92">
        <v>2219</v>
      </c>
      <c r="F57" s="92">
        <v>5171</v>
      </c>
      <c r="G57" s="92">
        <v>2291</v>
      </c>
      <c r="H57" s="126">
        <v>3390</v>
      </c>
      <c r="I57" s="127">
        <v>3986</v>
      </c>
      <c r="J57" s="143">
        <f t="shared" si="5"/>
        <v>7376</v>
      </c>
    </row>
    <row r="58" spans="1:10" ht="12.95" customHeight="1" x14ac:dyDescent="0.25">
      <c r="A58" s="170" t="s">
        <v>187</v>
      </c>
      <c r="B58" s="155" t="s">
        <v>147</v>
      </c>
      <c r="C58" s="156"/>
      <c r="D58" s="156"/>
      <c r="E58" s="48">
        <v>5512</v>
      </c>
      <c r="F58" s="48">
        <v>5019</v>
      </c>
      <c r="G58" s="157" t="s">
        <v>141</v>
      </c>
      <c r="H58" s="158">
        <v>120</v>
      </c>
      <c r="I58" s="159">
        <v>80</v>
      </c>
      <c r="J58" s="160">
        <f t="shared" si="5"/>
        <v>200</v>
      </c>
    </row>
    <row r="59" spans="1:10" ht="12.95" customHeight="1" x14ac:dyDescent="0.25">
      <c r="A59" s="170"/>
      <c r="B59" s="155" t="s">
        <v>148</v>
      </c>
      <c r="C59" s="156"/>
      <c r="D59" s="156"/>
      <c r="E59" s="48">
        <v>5512</v>
      </c>
      <c r="F59" s="48">
        <v>5039</v>
      </c>
      <c r="G59" s="157" t="s">
        <v>141</v>
      </c>
      <c r="H59" s="158">
        <v>40</v>
      </c>
      <c r="I59" s="159">
        <v>37</v>
      </c>
      <c r="J59" s="160">
        <f>SUM(H59+I59)</f>
        <v>77</v>
      </c>
    </row>
    <row r="60" spans="1:10" ht="12.95" customHeight="1" x14ac:dyDescent="0.25">
      <c r="A60" s="170"/>
      <c r="B60" s="155" t="s">
        <v>149</v>
      </c>
      <c r="C60" s="156"/>
      <c r="D60" s="156"/>
      <c r="E60" s="48">
        <v>5512</v>
      </c>
      <c r="F60" s="48">
        <v>5021</v>
      </c>
      <c r="G60" s="157" t="s">
        <v>141</v>
      </c>
      <c r="H60" s="158">
        <v>90</v>
      </c>
      <c r="I60" s="159">
        <v>25</v>
      </c>
      <c r="J60" s="160">
        <f>SUM(H60+I60)</f>
        <v>115</v>
      </c>
    </row>
    <row r="61" spans="1:10" ht="12.95" customHeight="1" x14ac:dyDescent="0.25">
      <c r="A61" s="170"/>
      <c r="B61" s="155" t="s">
        <v>157</v>
      </c>
      <c r="C61" s="156"/>
      <c r="D61" s="156"/>
      <c r="E61" s="48">
        <v>5512</v>
      </c>
      <c r="F61" s="48">
        <v>5019</v>
      </c>
      <c r="G61" s="157" t="s">
        <v>142</v>
      </c>
      <c r="H61" s="158">
        <v>50</v>
      </c>
      <c r="I61" s="159">
        <v>55</v>
      </c>
      <c r="J61" s="160">
        <f>SUM(H61+I61)</f>
        <v>105</v>
      </c>
    </row>
    <row r="62" spans="1:10" ht="12.95" customHeight="1" x14ac:dyDescent="0.25">
      <c r="A62" s="170"/>
      <c r="B62" s="155" t="s">
        <v>158</v>
      </c>
      <c r="C62" s="156"/>
      <c r="D62" s="156"/>
      <c r="E62" s="48">
        <v>5512</v>
      </c>
      <c r="F62" s="48">
        <v>5039</v>
      </c>
      <c r="G62" s="157" t="s">
        <v>142</v>
      </c>
      <c r="H62" s="158">
        <v>25</v>
      </c>
      <c r="I62" s="159">
        <v>18</v>
      </c>
      <c r="J62" s="160">
        <f>SUM(H62+I62)</f>
        <v>43</v>
      </c>
    </row>
    <row r="63" spans="1:10" ht="12.95" customHeight="1" x14ac:dyDescent="0.25">
      <c r="A63" s="170"/>
      <c r="B63" s="155" t="s">
        <v>159</v>
      </c>
      <c r="C63" s="156"/>
      <c r="D63" s="156"/>
      <c r="E63" s="48">
        <v>5512</v>
      </c>
      <c r="F63" s="48">
        <v>5021</v>
      </c>
      <c r="G63" s="157" t="s">
        <v>142</v>
      </c>
      <c r="H63" s="158">
        <v>160</v>
      </c>
      <c r="I63" s="159">
        <v>35</v>
      </c>
      <c r="J63" s="160">
        <f t="shared" si="5"/>
        <v>195</v>
      </c>
    </row>
    <row r="64" spans="1:10" ht="12.95" customHeight="1" x14ac:dyDescent="0.25">
      <c r="A64" s="170"/>
      <c r="B64" s="155" t="s">
        <v>150</v>
      </c>
      <c r="C64" s="156"/>
      <c r="D64" s="156"/>
      <c r="E64" s="48">
        <v>5512</v>
      </c>
      <c r="F64" s="48">
        <v>5137</v>
      </c>
      <c r="G64" s="157" t="s">
        <v>141</v>
      </c>
      <c r="H64" s="158">
        <v>140</v>
      </c>
      <c r="I64" s="159">
        <v>30</v>
      </c>
      <c r="J64" s="160">
        <f t="shared" si="5"/>
        <v>170</v>
      </c>
    </row>
    <row r="65" spans="1:10" ht="12.95" customHeight="1" x14ac:dyDescent="0.25">
      <c r="A65" s="170"/>
      <c r="B65" s="155" t="s">
        <v>151</v>
      </c>
      <c r="C65" s="156"/>
      <c r="D65" s="156"/>
      <c r="E65" s="48">
        <v>5512</v>
      </c>
      <c r="F65" s="48">
        <v>5139</v>
      </c>
      <c r="G65" s="157" t="s">
        <v>141</v>
      </c>
      <c r="H65" s="158">
        <v>45</v>
      </c>
      <c r="I65" s="159">
        <v>10</v>
      </c>
      <c r="J65" s="160">
        <f t="shared" si="5"/>
        <v>55</v>
      </c>
    </row>
    <row r="66" spans="1:10" ht="12.95" customHeight="1" x14ac:dyDescent="0.25">
      <c r="A66" s="170"/>
      <c r="B66" s="155" t="s">
        <v>152</v>
      </c>
      <c r="C66" s="156"/>
      <c r="D66" s="156"/>
      <c r="E66" s="48">
        <v>5512</v>
      </c>
      <c r="F66" s="48">
        <v>5154</v>
      </c>
      <c r="G66" s="157" t="s">
        <v>141</v>
      </c>
      <c r="H66" s="158">
        <v>30</v>
      </c>
      <c r="I66" s="159">
        <v>15</v>
      </c>
      <c r="J66" s="160">
        <f t="shared" si="5"/>
        <v>45</v>
      </c>
    </row>
    <row r="67" spans="1:10" ht="12.95" customHeight="1" x14ac:dyDescent="0.25">
      <c r="A67" s="170"/>
      <c r="B67" s="155" t="s">
        <v>153</v>
      </c>
      <c r="C67" s="156"/>
      <c r="D67" s="156"/>
      <c r="E67" s="48">
        <v>5512</v>
      </c>
      <c r="F67" s="48">
        <v>5162</v>
      </c>
      <c r="G67" s="157" t="s">
        <v>141</v>
      </c>
      <c r="H67" s="158">
        <v>20</v>
      </c>
      <c r="I67" s="159">
        <v>4</v>
      </c>
      <c r="J67" s="160">
        <f t="shared" si="5"/>
        <v>24</v>
      </c>
    </row>
    <row r="68" spans="1:10" ht="12.95" customHeight="1" x14ac:dyDescent="0.25">
      <c r="A68" s="170"/>
      <c r="B68" s="155" t="s">
        <v>154</v>
      </c>
      <c r="C68" s="156"/>
      <c r="D68" s="156"/>
      <c r="E68" s="48">
        <v>5512</v>
      </c>
      <c r="F68" s="48">
        <v>5175</v>
      </c>
      <c r="G68" s="157" t="s">
        <v>141</v>
      </c>
      <c r="H68" s="158">
        <v>5</v>
      </c>
      <c r="I68" s="159">
        <v>6</v>
      </c>
      <c r="J68" s="160">
        <f t="shared" si="5"/>
        <v>11</v>
      </c>
    </row>
    <row r="69" spans="1:10" ht="12.95" customHeight="1" x14ac:dyDescent="0.25">
      <c r="A69" s="170"/>
      <c r="B69" s="155" t="s">
        <v>160</v>
      </c>
      <c r="C69" s="156"/>
      <c r="D69" s="156"/>
      <c r="E69" s="48">
        <v>5512</v>
      </c>
      <c r="F69" s="48">
        <v>5132</v>
      </c>
      <c r="G69" s="157" t="s">
        <v>142</v>
      </c>
      <c r="H69" s="158">
        <v>70</v>
      </c>
      <c r="I69" s="159">
        <v>90</v>
      </c>
      <c r="J69" s="160">
        <f t="shared" si="5"/>
        <v>160</v>
      </c>
    </row>
    <row r="70" spans="1:10" ht="12.95" customHeight="1" x14ac:dyDescent="0.25">
      <c r="A70" s="170"/>
      <c r="B70" s="155" t="s">
        <v>161</v>
      </c>
      <c r="C70" s="156"/>
      <c r="D70" s="156"/>
      <c r="E70" s="48">
        <v>5512</v>
      </c>
      <c r="F70" s="48">
        <v>5151</v>
      </c>
      <c r="G70" s="157" t="s">
        <v>142</v>
      </c>
      <c r="H70" s="158">
        <v>25</v>
      </c>
      <c r="I70" s="159">
        <v>8</v>
      </c>
      <c r="J70" s="160">
        <f t="shared" si="5"/>
        <v>33</v>
      </c>
    </row>
    <row r="71" spans="1:10" ht="12.95" customHeight="1" x14ac:dyDescent="0.25">
      <c r="A71" s="170"/>
      <c r="B71" s="155" t="s">
        <v>162</v>
      </c>
      <c r="C71" s="156"/>
      <c r="D71" s="156"/>
      <c r="E71" s="48">
        <v>5512</v>
      </c>
      <c r="F71" s="48">
        <v>5153</v>
      </c>
      <c r="G71" s="157" t="s">
        <v>142</v>
      </c>
      <c r="H71" s="158">
        <v>45</v>
      </c>
      <c r="I71" s="159">
        <v>20</v>
      </c>
      <c r="J71" s="160">
        <f t="shared" si="5"/>
        <v>65</v>
      </c>
    </row>
    <row r="72" spans="1:10" ht="12.95" customHeight="1" x14ac:dyDescent="0.25">
      <c r="A72" s="170"/>
      <c r="B72" s="155" t="s">
        <v>163</v>
      </c>
      <c r="C72" s="156"/>
      <c r="D72" s="156"/>
      <c r="E72" s="48">
        <v>5512</v>
      </c>
      <c r="F72" s="48">
        <v>5156</v>
      </c>
      <c r="G72" s="157" t="s">
        <v>142</v>
      </c>
      <c r="H72" s="158">
        <v>65</v>
      </c>
      <c r="I72" s="159">
        <v>10</v>
      </c>
      <c r="J72" s="160">
        <f t="shared" si="5"/>
        <v>75</v>
      </c>
    </row>
    <row r="73" spans="1:10" ht="12.95" customHeight="1" x14ac:dyDescent="0.25">
      <c r="A73" s="170"/>
      <c r="B73" s="155" t="s">
        <v>164</v>
      </c>
      <c r="C73" s="156"/>
      <c r="D73" s="156"/>
      <c r="E73" s="48">
        <v>5512</v>
      </c>
      <c r="F73" s="48">
        <v>5175</v>
      </c>
      <c r="G73" s="157" t="s">
        <v>142</v>
      </c>
      <c r="H73" s="158">
        <v>5</v>
      </c>
      <c r="I73" s="159">
        <v>6</v>
      </c>
      <c r="J73" s="160">
        <f t="shared" si="5"/>
        <v>11</v>
      </c>
    </row>
    <row r="74" spans="1:10" ht="12.95" customHeight="1" x14ac:dyDescent="0.25">
      <c r="A74" s="170"/>
      <c r="B74" s="155" t="s">
        <v>172</v>
      </c>
      <c r="C74" s="70"/>
      <c r="D74" s="70"/>
      <c r="E74" s="48">
        <v>5212</v>
      </c>
      <c r="F74" s="48">
        <v>5019</v>
      </c>
      <c r="G74" s="157"/>
      <c r="H74" s="158">
        <v>10</v>
      </c>
      <c r="I74" s="159">
        <v>-10</v>
      </c>
      <c r="J74" s="160">
        <f t="shared" ref="J74:J92" si="6">SUM(H74:I74)</f>
        <v>0</v>
      </c>
    </row>
    <row r="75" spans="1:10" ht="12.95" customHeight="1" x14ac:dyDescent="0.25">
      <c r="A75" s="170"/>
      <c r="B75" s="155" t="s">
        <v>173</v>
      </c>
      <c r="C75" s="70"/>
      <c r="D75" s="70"/>
      <c r="E75" s="48">
        <v>5212</v>
      </c>
      <c r="F75" s="48">
        <v>5131</v>
      </c>
      <c r="G75" s="157"/>
      <c r="H75" s="158">
        <v>10</v>
      </c>
      <c r="I75" s="159">
        <v>-10</v>
      </c>
      <c r="J75" s="160">
        <f t="shared" si="6"/>
        <v>0</v>
      </c>
    </row>
    <row r="76" spans="1:10" ht="12.95" customHeight="1" x14ac:dyDescent="0.25">
      <c r="A76" s="170"/>
      <c r="B76" s="155" t="s">
        <v>174</v>
      </c>
      <c r="C76" s="70"/>
      <c r="D76" s="70"/>
      <c r="E76" s="48">
        <v>5212</v>
      </c>
      <c r="F76" s="48">
        <v>5137</v>
      </c>
      <c r="G76" s="157"/>
      <c r="H76" s="158">
        <v>40</v>
      </c>
      <c r="I76" s="159">
        <v>-20</v>
      </c>
      <c r="J76" s="160">
        <f t="shared" si="6"/>
        <v>20</v>
      </c>
    </row>
    <row r="77" spans="1:10" ht="12.95" customHeight="1" x14ac:dyDescent="0.25">
      <c r="A77" s="170"/>
      <c r="B77" s="155" t="s">
        <v>175</v>
      </c>
      <c r="C77" s="156"/>
      <c r="D77" s="156"/>
      <c r="E77" s="48">
        <v>5212</v>
      </c>
      <c r="F77" s="48">
        <v>5169</v>
      </c>
      <c r="G77" s="157"/>
      <c r="H77" s="158">
        <v>202</v>
      </c>
      <c r="I77" s="159">
        <v>-150</v>
      </c>
      <c r="J77" s="160">
        <f t="shared" si="6"/>
        <v>52</v>
      </c>
    </row>
    <row r="78" spans="1:10" ht="12.95" customHeight="1" x14ac:dyDescent="0.25">
      <c r="A78" s="170"/>
      <c r="B78" s="155" t="s">
        <v>176</v>
      </c>
      <c r="C78" s="156"/>
      <c r="D78" s="156"/>
      <c r="E78" s="48">
        <v>5212</v>
      </c>
      <c r="F78" s="48">
        <v>5175</v>
      </c>
      <c r="G78" s="157"/>
      <c r="H78" s="158">
        <v>20</v>
      </c>
      <c r="I78" s="159">
        <v>-10</v>
      </c>
      <c r="J78" s="160">
        <f t="shared" si="6"/>
        <v>10</v>
      </c>
    </row>
    <row r="79" spans="1:10" ht="12.95" customHeight="1" x14ac:dyDescent="0.25">
      <c r="A79" s="170"/>
      <c r="B79" s="155" t="s">
        <v>155</v>
      </c>
      <c r="C79" s="156"/>
      <c r="D79" s="156"/>
      <c r="E79" s="48">
        <v>5512</v>
      </c>
      <c r="F79" s="48">
        <v>5167</v>
      </c>
      <c r="G79" s="157" t="s">
        <v>141</v>
      </c>
      <c r="H79" s="158">
        <v>15</v>
      </c>
      <c r="I79" s="159">
        <v>-15</v>
      </c>
      <c r="J79" s="160">
        <f t="shared" si="6"/>
        <v>0</v>
      </c>
    </row>
    <row r="80" spans="1:10" ht="12.95" customHeight="1" x14ac:dyDescent="0.25">
      <c r="A80" s="170"/>
      <c r="B80" s="155" t="s">
        <v>156</v>
      </c>
      <c r="C80" s="156"/>
      <c r="D80" s="156"/>
      <c r="E80" s="48">
        <v>5512</v>
      </c>
      <c r="F80" s="48">
        <v>5173</v>
      </c>
      <c r="G80" s="157" t="s">
        <v>141</v>
      </c>
      <c r="H80" s="158">
        <v>5</v>
      </c>
      <c r="I80" s="159">
        <v>-5</v>
      </c>
      <c r="J80" s="160">
        <f t="shared" si="6"/>
        <v>0</v>
      </c>
    </row>
    <row r="81" spans="1:12" ht="12.95" customHeight="1" x14ac:dyDescent="0.25">
      <c r="A81" s="170"/>
      <c r="B81" s="155" t="s">
        <v>165</v>
      </c>
      <c r="C81" s="156"/>
      <c r="D81" s="156"/>
      <c r="E81" s="48">
        <v>5512</v>
      </c>
      <c r="F81" s="48">
        <v>5162</v>
      </c>
      <c r="G81" s="157" t="s">
        <v>142</v>
      </c>
      <c r="H81" s="158">
        <v>20</v>
      </c>
      <c r="I81" s="159">
        <v>-16</v>
      </c>
      <c r="J81" s="160">
        <f t="shared" si="6"/>
        <v>4</v>
      </c>
    </row>
    <row r="82" spans="1:12" ht="12.95" customHeight="1" x14ac:dyDescent="0.25">
      <c r="A82" s="170"/>
      <c r="B82" s="155" t="s">
        <v>166</v>
      </c>
      <c r="C82" s="156"/>
      <c r="D82" s="156"/>
      <c r="E82" s="48">
        <v>5512</v>
      </c>
      <c r="F82" s="48">
        <v>5167</v>
      </c>
      <c r="G82" s="157" t="s">
        <v>142</v>
      </c>
      <c r="H82" s="158">
        <v>10</v>
      </c>
      <c r="I82" s="159">
        <v>-10</v>
      </c>
      <c r="J82" s="160">
        <f t="shared" si="6"/>
        <v>0</v>
      </c>
    </row>
    <row r="83" spans="1:12" ht="12.95" customHeight="1" x14ac:dyDescent="0.25">
      <c r="A83" s="170"/>
      <c r="B83" s="155" t="s">
        <v>167</v>
      </c>
      <c r="C83" s="156"/>
      <c r="D83" s="156"/>
      <c r="E83" s="48">
        <v>5512</v>
      </c>
      <c r="F83" s="48">
        <v>5173</v>
      </c>
      <c r="G83" s="157" t="s">
        <v>142</v>
      </c>
      <c r="H83" s="158">
        <v>10</v>
      </c>
      <c r="I83" s="159">
        <v>-10</v>
      </c>
      <c r="J83" s="160">
        <f t="shared" si="6"/>
        <v>0</v>
      </c>
    </row>
    <row r="84" spans="1:12" ht="12.95" customHeight="1" x14ac:dyDescent="0.25">
      <c r="A84" s="170"/>
      <c r="B84" s="155" t="s">
        <v>169</v>
      </c>
      <c r="C84" s="156"/>
      <c r="D84" s="156"/>
      <c r="E84" s="48">
        <v>6171</v>
      </c>
      <c r="F84" s="48">
        <v>5139</v>
      </c>
      <c r="G84" s="157" t="s">
        <v>144</v>
      </c>
      <c r="H84" s="158">
        <v>15</v>
      </c>
      <c r="I84" s="159">
        <v>-15</v>
      </c>
      <c r="J84" s="160">
        <f t="shared" si="6"/>
        <v>0</v>
      </c>
    </row>
    <row r="85" spans="1:12" ht="12.95" customHeight="1" x14ac:dyDescent="0.25">
      <c r="A85" s="170"/>
      <c r="B85" s="155" t="s">
        <v>170</v>
      </c>
      <c r="C85" s="156"/>
      <c r="D85" s="156"/>
      <c r="E85" s="48">
        <v>6171</v>
      </c>
      <c r="F85" s="48">
        <v>5169</v>
      </c>
      <c r="G85" s="157" t="s">
        <v>144</v>
      </c>
      <c r="H85" s="158">
        <v>120</v>
      </c>
      <c r="I85" s="159">
        <v>-50</v>
      </c>
      <c r="J85" s="160">
        <f t="shared" si="6"/>
        <v>70</v>
      </c>
    </row>
    <row r="86" spans="1:12" ht="12.95" customHeight="1" x14ac:dyDescent="0.25">
      <c r="A86" s="170"/>
      <c r="B86" s="155" t="s">
        <v>171</v>
      </c>
      <c r="C86" s="156"/>
      <c r="D86" s="156"/>
      <c r="E86" s="48">
        <v>5521</v>
      </c>
      <c r="F86" s="48">
        <v>5137</v>
      </c>
      <c r="G86" s="157" t="s">
        <v>145</v>
      </c>
      <c r="H86" s="158">
        <v>20</v>
      </c>
      <c r="I86" s="159">
        <v>-20</v>
      </c>
      <c r="J86" s="160">
        <f t="shared" si="6"/>
        <v>0</v>
      </c>
    </row>
    <row r="87" spans="1:12" ht="12.95" customHeight="1" x14ac:dyDescent="0.25">
      <c r="A87" s="170"/>
      <c r="B87" s="155" t="s">
        <v>177</v>
      </c>
      <c r="C87" s="156"/>
      <c r="D87" s="156"/>
      <c r="E87" s="48">
        <v>5212</v>
      </c>
      <c r="F87" s="48">
        <v>5031</v>
      </c>
      <c r="G87" s="157"/>
      <c r="H87" s="158">
        <v>4</v>
      </c>
      <c r="I87" s="159">
        <v>-4</v>
      </c>
      <c r="J87" s="160">
        <f t="shared" si="6"/>
        <v>0</v>
      </c>
    </row>
    <row r="88" spans="1:12" ht="12.95" customHeight="1" x14ac:dyDescent="0.25">
      <c r="A88" s="170"/>
      <c r="B88" s="155" t="s">
        <v>178</v>
      </c>
      <c r="C88" s="156"/>
      <c r="D88" s="156"/>
      <c r="E88" s="48">
        <v>5212</v>
      </c>
      <c r="F88" s="48">
        <v>5032</v>
      </c>
      <c r="G88" s="157"/>
      <c r="H88" s="158">
        <v>2</v>
      </c>
      <c r="I88" s="159">
        <v>-2</v>
      </c>
      <c r="J88" s="160">
        <f t="shared" si="6"/>
        <v>0</v>
      </c>
    </row>
    <row r="89" spans="1:12" ht="12.95" customHeight="1" x14ac:dyDescent="0.25">
      <c r="A89" s="170"/>
      <c r="B89" s="155" t="s">
        <v>179</v>
      </c>
      <c r="C89" s="156"/>
      <c r="D89" s="156"/>
      <c r="E89" s="48">
        <v>5212</v>
      </c>
      <c r="F89" s="48">
        <v>5039</v>
      </c>
      <c r="G89" s="157"/>
      <c r="H89" s="158">
        <v>2</v>
      </c>
      <c r="I89" s="159">
        <v>-2</v>
      </c>
      <c r="J89" s="160">
        <f t="shared" si="6"/>
        <v>0</v>
      </c>
    </row>
    <row r="90" spans="1:12" ht="12.95" customHeight="1" x14ac:dyDescent="0.25">
      <c r="A90" s="170"/>
      <c r="B90" s="155" t="s">
        <v>180</v>
      </c>
      <c r="C90" s="156"/>
      <c r="D90" s="156"/>
      <c r="E90" s="48">
        <v>5212</v>
      </c>
      <c r="F90" s="48">
        <v>5173</v>
      </c>
      <c r="G90" s="157"/>
      <c r="H90" s="158">
        <v>10</v>
      </c>
      <c r="I90" s="159">
        <v>-10</v>
      </c>
      <c r="J90" s="160">
        <f t="shared" si="6"/>
        <v>0</v>
      </c>
    </row>
    <row r="91" spans="1:12" ht="12.95" customHeight="1" x14ac:dyDescent="0.25">
      <c r="A91" s="170"/>
      <c r="B91" s="155" t="s">
        <v>181</v>
      </c>
      <c r="C91" s="156"/>
      <c r="D91" s="156"/>
      <c r="E91" s="48">
        <v>5279</v>
      </c>
      <c r="F91" s="48">
        <v>5137</v>
      </c>
      <c r="G91" s="157"/>
      <c r="H91" s="158">
        <v>93</v>
      </c>
      <c r="I91" s="159">
        <v>-60</v>
      </c>
      <c r="J91" s="160">
        <f t="shared" si="6"/>
        <v>33</v>
      </c>
    </row>
    <row r="92" spans="1:12" ht="12.95" customHeight="1" x14ac:dyDescent="0.25">
      <c r="A92" s="170"/>
      <c r="B92" s="155" t="s">
        <v>182</v>
      </c>
      <c r="C92" s="156"/>
      <c r="D92" s="156"/>
      <c r="E92" s="48">
        <v>5279</v>
      </c>
      <c r="F92" s="48">
        <v>5169</v>
      </c>
      <c r="G92" s="157"/>
      <c r="H92" s="158">
        <v>190</v>
      </c>
      <c r="I92" s="159">
        <v>-30</v>
      </c>
      <c r="J92" s="160">
        <f t="shared" si="6"/>
        <v>160</v>
      </c>
    </row>
    <row r="93" spans="1:12" ht="12.75" customHeight="1" x14ac:dyDescent="0.25">
      <c r="A93" s="14"/>
      <c r="B93" s="18"/>
      <c r="C93" s="19"/>
      <c r="D93" s="19"/>
      <c r="E93" s="186" t="s">
        <v>20</v>
      </c>
      <c r="F93" s="182"/>
      <c r="G93" s="187"/>
      <c r="H93" s="94">
        <f>SUM(H23:H92)</f>
        <v>140588.82999999999</v>
      </c>
      <c r="I93" s="94">
        <f t="shared" ref="I93:J93" si="7">SUM(I23:I92)</f>
        <v>2467</v>
      </c>
      <c r="J93" s="94">
        <f t="shared" si="7"/>
        <v>143055.83000000002</v>
      </c>
    </row>
    <row r="94" spans="1:12" ht="12.75" customHeight="1" x14ac:dyDescent="0.25">
      <c r="A94" s="41" t="s">
        <v>21</v>
      </c>
      <c r="B94" s="18"/>
      <c r="C94" s="19"/>
      <c r="D94" s="19"/>
      <c r="E94" s="20"/>
      <c r="F94" s="18"/>
      <c r="G94" s="18"/>
      <c r="H94" s="21"/>
      <c r="I94" s="21"/>
      <c r="J94" s="24"/>
    </row>
    <row r="95" spans="1:12" ht="12.75" customHeight="1" x14ac:dyDescent="0.25">
      <c r="A95" s="168" t="s">
        <v>12</v>
      </c>
      <c r="B95" s="114" t="s">
        <v>71</v>
      </c>
      <c r="C95" s="72" t="s">
        <v>64</v>
      </c>
      <c r="D95" s="72"/>
      <c r="E95" s="77">
        <v>2295</v>
      </c>
      <c r="F95" s="77">
        <v>6122</v>
      </c>
      <c r="G95" s="87"/>
      <c r="H95" s="116">
        <v>0</v>
      </c>
      <c r="I95" s="90">
        <v>280</v>
      </c>
      <c r="J95" s="82">
        <f>SUM(H95:I95)</f>
        <v>280</v>
      </c>
    </row>
    <row r="96" spans="1:12" ht="12.75" customHeight="1" x14ac:dyDescent="0.25">
      <c r="A96" s="171" t="s">
        <v>13</v>
      </c>
      <c r="B96" s="93" t="s">
        <v>72</v>
      </c>
      <c r="C96" s="93"/>
      <c r="D96" s="93"/>
      <c r="E96" s="92">
        <v>3631</v>
      </c>
      <c r="F96" s="92">
        <v>6121</v>
      </c>
      <c r="G96" s="71" t="s">
        <v>73</v>
      </c>
      <c r="H96" s="102">
        <v>200</v>
      </c>
      <c r="I96" s="100">
        <v>-200</v>
      </c>
      <c r="J96" s="66">
        <f t="shared" ref="J96:J118" si="8">H96+I96</f>
        <v>0</v>
      </c>
      <c r="L96" s="75"/>
    </row>
    <row r="97" spans="1:12" ht="12.75" customHeight="1" x14ac:dyDescent="0.25">
      <c r="A97" s="173"/>
      <c r="B97" s="103" t="s">
        <v>75</v>
      </c>
      <c r="C97" s="93"/>
      <c r="D97" s="93"/>
      <c r="E97" s="92">
        <v>3725</v>
      </c>
      <c r="F97" s="92">
        <v>6121</v>
      </c>
      <c r="G97" s="92">
        <v>2185</v>
      </c>
      <c r="H97" s="102">
        <v>96.8</v>
      </c>
      <c r="I97" s="46">
        <v>200</v>
      </c>
      <c r="J97" s="66">
        <f t="shared" si="8"/>
        <v>296.8</v>
      </c>
      <c r="L97" s="75"/>
    </row>
    <row r="98" spans="1:12" ht="12.75" customHeight="1" x14ac:dyDescent="0.25">
      <c r="A98" s="171" t="s">
        <v>14</v>
      </c>
      <c r="B98" s="104" t="s">
        <v>110</v>
      </c>
      <c r="C98" s="93"/>
      <c r="D98" s="93"/>
      <c r="E98" s="92">
        <v>3113</v>
      </c>
      <c r="F98" s="92">
        <v>6121</v>
      </c>
      <c r="G98" s="92">
        <v>2461</v>
      </c>
      <c r="H98" s="102">
        <v>2500</v>
      </c>
      <c r="I98" s="46">
        <v>-583</v>
      </c>
      <c r="J98" s="66">
        <f t="shared" si="8"/>
        <v>1917</v>
      </c>
      <c r="L98" s="75"/>
    </row>
    <row r="99" spans="1:12" ht="12.75" customHeight="1" x14ac:dyDescent="0.25">
      <c r="A99" s="172"/>
      <c r="B99" s="144" t="s">
        <v>120</v>
      </c>
      <c r="C99" s="72" t="s">
        <v>64</v>
      </c>
      <c r="D99" s="125"/>
      <c r="E99" s="77">
        <v>3111</v>
      </c>
      <c r="F99" s="77">
        <v>6121</v>
      </c>
      <c r="G99" s="77">
        <v>2512</v>
      </c>
      <c r="H99" s="116">
        <v>0</v>
      </c>
      <c r="I99" s="90">
        <v>121</v>
      </c>
      <c r="J99" s="82">
        <f t="shared" si="8"/>
        <v>121</v>
      </c>
      <c r="L99" s="75"/>
    </row>
    <row r="100" spans="1:12" ht="12.75" customHeight="1" x14ac:dyDescent="0.25">
      <c r="A100" s="172"/>
      <c r="B100" s="145" t="s">
        <v>121</v>
      </c>
      <c r="C100" s="73"/>
      <c r="D100" s="73"/>
      <c r="E100" s="169">
        <v>2221</v>
      </c>
      <c r="F100" s="169">
        <v>6121</v>
      </c>
      <c r="G100" s="169">
        <v>2433</v>
      </c>
      <c r="H100" s="44">
        <v>620.1</v>
      </c>
      <c r="I100" s="46">
        <v>462</v>
      </c>
      <c r="J100" s="76">
        <f t="shared" si="8"/>
        <v>1082.0999999999999</v>
      </c>
      <c r="L100" s="75"/>
    </row>
    <row r="101" spans="1:12" ht="12.75" customHeight="1" x14ac:dyDescent="0.25">
      <c r="A101" s="172"/>
      <c r="B101" s="145" t="s">
        <v>122</v>
      </c>
      <c r="C101" s="73"/>
      <c r="D101" s="73"/>
      <c r="E101" s="169">
        <v>2212</v>
      </c>
      <c r="F101" s="169">
        <v>6121</v>
      </c>
      <c r="G101" s="169">
        <v>2321</v>
      </c>
      <c r="H101" s="44">
        <v>193</v>
      </c>
      <c r="I101" s="46">
        <v>-45</v>
      </c>
      <c r="J101" s="76">
        <f t="shared" si="8"/>
        <v>148</v>
      </c>
      <c r="L101" s="75"/>
    </row>
    <row r="102" spans="1:12" ht="12.75" customHeight="1" x14ac:dyDescent="0.25">
      <c r="A102" s="172"/>
      <c r="B102" s="146" t="s">
        <v>123</v>
      </c>
      <c r="C102" s="73"/>
      <c r="D102" s="73"/>
      <c r="E102" s="169">
        <v>3612</v>
      </c>
      <c r="F102" s="169">
        <v>6121</v>
      </c>
      <c r="G102" s="169">
        <v>7253</v>
      </c>
      <c r="H102" s="44">
        <v>2800</v>
      </c>
      <c r="I102" s="46">
        <v>45</v>
      </c>
      <c r="J102" s="76">
        <f t="shared" si="8"/>
        <v>2845</v>
      </c>
      <c r="L102" s="75"/>
    </row>
    <row r="103" spans="1:12" ht="12.75" customHeight="1" x14ac:dyDescent="0.25">
      <c r="A103" s="172"/>
      <c r="B103" s="146" t="s">
        <v>124</v>
      </c>
      <c r="C103" s="73"/>
      <c r="D103" s="73"/>
      <c r="E103" s="169">
        <v>3429</v>
      </c>
      <c r="F103" s="169">
        <v>6121</v>
      </c>
      <c r="G103" s="169">
        <v>9334</v>
      </c>
      <c r="H103" s="44">
        <v>2181</v>
      </c>
      <c r="I103" s="46">
        <v>-307</v>
      </c>
      <c r="J103" s="76">
        <f t="shared" si="8"/>
        <v>1874</v>
      </c>
      <c r="L103" s="75"/>
    </row>
    <row r="104" spans="1:12" ht="12.75" customHeight="1" x14ac:dyDescent="0.25">
      <c r="A104" s="172"/>
      <c r="B104" s="147" t="s">
        <v>125</v>
      </c>
      <c r="C104" s="72" t="s">
        <v>64</v>
      </c>
      <c r="D104" s="125"/>
      <c r="E104" s="77">
        <v>3632</v>
      </c>
      <c r="F104" s="77">
        <v>6121</v>
      </c>
      <c r="G104" s="77">
        <v>9306</v>
      </c>
      <c r="H104" s="116">
        <v>0</v>
      </c>
      <c r="I104" s="90">
        <v>93</v>
      </c>
      <c r="J104" s="82">
        <f t="shared" si="8"/>
        <v>93</v>
      </c>
      <c r="L104" s="75"/>
    </row>
    <row r="105" spans="1:12" ht="12.75" customHeight="1" x14ac:dyDescent="0.25">
      <c r="A105" s="172"/>
      <c r="B105" s="144" t="s">
        <v>126</v>
      </c>
      <c r="C105" s="72" t="s">
        <v>64</v>
      </c>
      <c r="D105" s="125"/>
      <c r="E105" s="77">
        <v>2212</v>
      </c>
      <c r="F105" s="77">
        <v>6121</v>
      </c>
      <c r="G105" s="77">
        <v>9335</v>
      </c>
      <c r="H105" s="116">
        <v>0</v>
      </c>
      <c r="I105" s="90">
        <v>86</v>
      </c>
      <c r="J105" s="82">
        <f t="shared" si="8"/>
        <v>86</v>
      </c>
      <c r="L105" s="75"/>
    </row>
    <row r="106" spans="1:12" ht="12.75" customHeight="1" x14ac:dyDescent="0.25">
      <c r="A106" s="172"/>
      <c r="B106" s="146" t="s">
        <v>127</v>
      </c>
      <c r="C106" s="45"/>
      <c r="D106" s="73"/>
      <c r="E106" s="169">
        <v>5512</v>
      </c>
      <c r="F106" s="169">
        <v>6121</v>
      </c>
      <c r="G106" s="169">
        <v>2162</v>
      </c>
      <c r="H106" s="44">
        <v>890</v>
      </c>
      <c r="I106" s="46">
        <v>94</v>
      </c>
      <c r="J106" s="76">
        <f t="shared" si="8"/>
        <v>984</v>
      </c>
      <c r="L106" s="75"/>
    </row>
    <row r="107" spans="1:12" ht="12.75" customHeight="1" x14ac:dyDescent="0.25">
      <c r="A107" s="172"/>
      <c r="B107" s="144" t="s">
        <v>128</v>
      </c>
      <c r="C107" s="72" t="s">
        <v>64</v>
      </c>
      <c r="D107" s="125"/>
      <c r="E107" s="77">
        <v>3612</v>
      </c>
      <c r="F107" s="77">
        <v>6121</v>
      </c>
      <c r="G107" s="77">
        <v>2518</v>
      </c>
      <c r="H107" s="116">
        <v>0</v>
      </c>
      <c r="I107" s="90">
        <v>26</v>
      </c>
      <c r="J107" s="82">
        <f t="shared" si="8"/>
        <v>26</v>
      </c>
      <c r="L107" s="75"/>
    </row>
    <row r="108" spans="1:12" ht="12.75" customHeight="1" x14ac:dyDescent="0.25">
      <c r="A108" s="172"/>
      <c r="B108" s="146" t="s">
        <v>129</v>
      </c>
      <c r="C108" s="73"/>
      <c r="D108" s="73"/>
      <c r="E108" s="169">
        <v>3631</v>
      </c>
      <c r="F108" s="169">
        <v>6121</v>
      </c>
      <c r="G108" s="71" t="s">
        <v>111</v>
      </c>
      <c r="H108" s="44">
        <v>150</v>
      </c>
      <c r="I108" s="46">
        <v>8</v>
      </c>
      <c r="J108" s="76">
        <f t="shared" si="8"/>
        <v>158</v>
      </c>
      <c r="L108" s="75"/>
    </row>
    <row r="109" spans="1:12" ht="12.75" customHeight="1" x14ac:dyDescent="0.25">
      <c r="A109" s="172"/>
      <c r="B109" s="103" t="s">
        <v>130</v>
      </c>
      <c r="C109" s="93"/>
      <c r="D109" s="93"/>
      <c r="E109" s="92">
        <v>2219</v>
      </c>
      <c r="F109" s="92">
        <v>6121</v>
      </c>
      <c r="G109" s="92">
        <v>9308</v>
      </c>
      <c r="H109" s="102">
        <v>200</v>
      </c>
      <c r="I109" s="46">
        <v>-102</v>
      </c>
      <c r="J109" s="66">
        <f t="shared" si="8"/>
        <v>98</v>
      </c>
      <c r="L109" s="75"/>
    </row>
    <row r="110" spans="1:12" ht="12.75" customHeight="1" x14ac:dyDescent="0.25">
      <c r="A110" s="172"/>
      <c r="B110" s="103" t="s">
        <v>131</v>
      </c>
      <c r="C110" s="93"/>
      <c r="D110" s="93"/>
      <c r="E110" s="92">
        <v>3113</v>
      </c>
      <c r="F110" s="92">
        <v>6121</v>
      </c>
      <c r="G110" s="92">
        <v>2183</v>
      </c>
      <c r="H110" s="102">
        <v>3100</v>
      </c>
      <c r="I110" s="46">
        <v>-1203</v>
      </c>
      <c r="J110" s="66">
        <f t="shared" si="8"/>
        <v>1897</v>
      </c>
      <c r="L110" s="75"/>
    </row>
    <row r="111" spans="1:12" ht="12.75" customHeight="1" x14ac:dyDescent="0.25">
      <c r="A111" s="172"/>
      <c r="B111" s="144" t="s">
        <v>131</v>
      </c>
      <c r="C111" s="72" t="s">
        <v>64</v>
      </c>
      <c r="D111" s="125"/>
      <c r="E111" s="77">
        <v>3113</v>
      </c>
      <c r="F111" s="77">
        <v>6122</v>
      </c>
      <c r="G111" s="77">
        <v>2183</v>
      </c>
      <c r="H111" s="116">
        <v>0</v>
      </c>
      <c r="I111" s="90">
        <v>283</v>
      </c>
      <c r="J111" s="82">
        <f t="shared" si="8"/>
        <v>283</v>
      </c>
      <c r="L111" s="75"/>
    </row>
    <row r="112" spans="1:12" ht="12.75" customHeight="1" x14ac:dyDescent="0.25">
      <c r="A112" s="172"/>
      <c r="B112" s="103" t="s">
        <v>132</v>
      </c>
      <c r="C112" s="45"/>
      <c r="D112" s="93"/>
      <c r="E112" s="92">
        <v>2212</v>
      </c>
      <c r="F112" s="92">
        <v>6121</v>
      </c>
      <c r="G112" s="92">
        <v>9324</v>
      </c>
      <c r="H112" s="102">
        <v>579</v>
      </c>
      <c r="I112" s="46">
        <v>-0.4</v>
      </c>
      <c r="J112" s="66">
        <f t="shared" si="8"/>
        <v>578.6</v>
      </c>
      <c r="L112" s="75"/>
    </row>
    <row r="113" spans="1:12" ht="12.75" customHeight="1" x14ac:dyDescent="0.25">
      <c r="A113" s="172"/>
      <c r="B113" s="103" t="s">
        <v>133</v>
      </c>
      <c r="C113" s="45"/>
      <c r="D113" s="93"/>
      <c r="E113" s="92">
        <v>3113</v>
      </c>
      <c r="F113" s="92">
        <v>6121</v>
      </c>
      <c r="G113" s="92">
        <v>4165</v>
      </c>
      <c r="H113" s="102">
        <v>4552</v>
      </c>
      <c r="I113" s="46">
        <v>-3277.8</v>
      </c>
      <c r="J113" s="66">
        <f t="shared" si="8"/>
        <v>1274.1999999999998</v>
      </c>
      <c r="L113" s="75"/>
    </row>
    <row r="114" spans="1:12" ht="12.75" customHeight="1" x14ac:dyDescent="0.25">
      <c r="A114" s="172"/>
      <c r="B114" s="144" t="s">
        <v>133</v>
      </c>
      <c r="C114" s="72" t="s">
        <v>64</v>
      </c>
      <c r="D114" s="125"/>
      <c r="E114" s="77">
        <v>3113</v>
      </c>
      <c r="F114" s="77">
        <v>6122</v>
      </c>
      <c r="G114" s="77">
        <v>4165</v>
      </c>
      <c r="H114" s="116">
        <v>0</v>
      </c>
      <c r="I114" s="90">
        <v>2925</v>
      </c>
      <c r="J114" s="82">
        <f t="shared" si="8"/>
        <v>2925</v>
      </c>
      <c r="L114" s="75"/>
    </row>
    <row r="115" spans="1:12" ht="12.75" customHeight="1" x14ac:dyDescent="0.25">
      <c r="A115" s="172"/>
      <c r="B115" s="103" t="s">
        <v>134</v>
      </c>
      <c r="C115" s="93"/>
      <c r="D115" s="93"/>
      <c r="E115" s="92">
        <v>3639</v>
      </c>
      <c r="F115" s="92">
        <v>6121</v>
      </c>
      <c r="G115" s="92">
        <v>2182</v>
      </c>
      <c r="H115" s="102">
        <v>800</v>
      </c>
      <c r="I115" s="46">
        <v>-473</v>
      </c>
      <c r="J115" s="66">
        <f t="shared" si="8"/>
        <v>327</v>
      </c>
      <c r="L115" s="75"/>
    </row>
    <row r="116" spans="1:12" ht="12.75" customHeight="1" x14ac:dyDescent="0.25">
      <c r="A116" s="172"/>
      <c r="B116" s="103" t="s">
        <v>135</v>
      </c>
      <c r="C116" s="93"/>
      <c r="D116" s="93"/>
      <c r="E116" s="92">
        <v>2219</v>
      </c>
      <c r="F116" s="92">
        <v>6121</v>
      </c>
      <c r="G116" s="92">
        <v>2315</v>
      </c>
      <c r="H116" s="102">
        <v>400</v>
      </c>
      <c r="I116" s="46">
        <v>-400</v>
      </c>
      <c r="J116" s="66">
        <f t="shared" si="8"/>
        <v>0</v>
      </c>
      <c r="L116" s="75"/>
    </row>
    <row r="117" spans="1:12" ht="12.75" customHeight="1" x14ac:dyDescent="0.25">
      <c r="A117" s="172"/>
      <c r="B117" s="103" t="s">
        <v>136</v>
      </c>
      <c r="C117" s="93"/>
      <c r="D117" s="93"/>
      <c r="E117" s="92">
        <v>3639</v>
      </c>
      <c r="F117" s="92">
        <v>6121</v>
      </c>
      <c r="G117" s="91" t="s">
        <v>115</v>
      </c>
      <c r="H117" s="102">
        <v>985</v>
      </c>
      <c r="I117" s="46">
        <v>-412</v>
      </c>
      <c r="J117" s="66">
        <f t="shared" si="8"/>
        <v>573</v>
      </c>
      <c r="L117" s="75"/>
    </row>
    <row r="118" spans="1:12" ht="12.75" customHeight="1" x14ac:dyDescent="0.25">
      <c r="A118" s="173"/>
      <c r="B118" s="103" t="s">
        <v>137</v>
      </c>
      <c r="C118" s="93"/>
      <c r="D118" s="93"/>
      <c r="E118" s="92">
        <v>3639</v>
      </c>
      <c r="F118" s="92">
        <v>6121</v>
      </c>
      <c r="G118" s="91" t="s">
        <v>116</v>
      </c>
      <c r="H118" s="102">
        <v>1000</v>
      </c>
      <c r="I118" s="46">
        <v>-146</v>
      </c>
      <c r="J118" s="66">
        <f t="shared" si="8"/>
        <v>854</v>
      </c>
      <c r="L118" s="75"/>
    </row>
    <row r="119" spans="1:12" ht="12.75" customHeight="1" x14ac:dyDescent="0.25">
      <c r="A119" s="171" t="s">
        <v>41</v>
      </c>
      <c r="B119" s="125" t="s">
        <v>186</v>
      </c>
      <c r="C119" s="161" t="s">
        <v>64</v>
      </c>
      <c r="D119" s="161"/>
      <c r="E119" s="162">
        <v>5511</v>
      </c>
      <c r="F119" s="162">
        <v>6122</v>
      </c>
      <c r="G119" s="163" t="s">
        <v>143</v>
      </c>
      <c r="H119" s="164">
        <v>0</v>
      </c>
      <c r="I119" s="165">
        <v>65</v>
      </c>
      <c r="J119" s="151">
        <f>H119+I119</f>
        <v>65</v>
      </c>
      <c r="L119" s="75"/>
    </row>
    <row r="120" spans="1:12" ht="12.75" customHeight="1" x14ac:dyDescent="0.25">
      <c r="A120" s="172"/>
      <c r="B120" s="125" t="s">
        <v>183</v>
      </c>
      <c r="C120" s="161" t="s">
        <v>64</v>
      </c>
      <c r="D120" s="161"/>
      <c r="E120" s="162">
        <v>5512</v>
      </c>
      <c r="F120" s="162">
        <v>6122</v>
      </c>
      <c r="G120" s="163" t="s">
        <v>142</v>
      </c>
      <c r="H120" s="164">
        <v>0</v>
      </c>
      <c r="I120" s="165">
        <v>103</v>
      </c>
      <c r="J120" s="151">
        <f>H120+I120</f>
        <v>103</v>
      </c>
      <c r="L120" s="75"/>
    </row>
    <row r="121" spans="1:12" ht="12.75" customHeight="1" x14ac:dyDescent="0.25">
      <c r="A121" s="172"/>
      <c r="B121" s="125" t="s">
        <v>184</v>
      </c>
      <c r="C121" s="161" t="s">
        <v>64</v>
      </c>
      <c r="D121" s="161"/>
      <c r="E121" s="162">
        <v>5512</v>
      </c>
      <c r="F121" s="162">
        <v>6123</v>
      </c>
      <c r="G121" s="163" t="s">
        <v>141</v>
      </c>
      <c r="H121" s="164">
        <v>0</v>
      </c>
      <c r="I121" s="165">
        <v>470</v>
      </c>
      <c r="J121" s="151">
        <f>H121+I121</f>
        <v>470</v>
      </c>
      <c r="L121" s="75"/>
    </row>
    <row r="122" spans="1:12" ht="12.75" customHeight="1" x14ac:dyDescent="0.25">
      <c r="A122" s="172"/>
      <c r="B122" s="73" t="s">
        <v>168</v>
      </c>
      <c r="C122" s="156"/>
      <c r="D122" s="156"/>
      <c r="E122" s="48">
        <v>5212</v>
      </c>
      <c r="F122" s="48">
        <v>6123</v>
      </c>
      <c r="G122" s="157" t="s">
        <v>142</v>
      </c>
      <c r="H122" s="158">
        <v>897.5</v>
      </c>
      <c r="I122" s="159">
        <v>-638</v>
      </c>
      <c r="J122" s="160">
        <f>SUM(H122:I122)</f>
        <v>259.5</v>
      </c>
      <c r="L122" s="75"/>
    </row>
    <row r="123" spans="1:12" ht="12.95" customHeight="1" x14ac:dyDescent="0.25">
      <c r="A123" s="49"/>
      <c r="B123" s="50"/>
      <c r="C123" s="51"/>
      <c r="D123" s="51"/>
      <c r="E123" s="185" t="s">
        <v>22</v>
      </c>
      <c r="F123" s="185"/>
      <c r="G123" s="185"/>
      <c r="H123" s="100">
        <f>SUM(H95:H122)</f>
        <v>22144.400000000001</v>
      </c>
      <c r="I123" s="100">
        <f t="shared" ref="I123:J123" si="9">SUM(I95:I122)</f>
        <v>-2526.2000000000003</v>
      </c>
      <c r="J123" s="100">
        <f t="shared" si="9"/>
        <v>19618.2</v>
      </c>
    </row>
    <row r="124" spans="1:12" ht="12.95" customHeight="1" x14ac:dyDescent="0.25">
      <c r="A124" s="52" t="s">
        <v>32</v>
      </c>
      <c r="B124" s="53"/>
      <c r="C124" s="54"/>
      <c r="D124" s="54"/>
      <c r="E124" s="55"/>
      <c r="F124" s="55"/>
      <c r="G124" s="55"/>
      <c r="H124" s="36"/>
      <c r="I124" s="37"/>
      <c r="J124" s="13"/>
    </row>
    <row r="125" spans="1:12" ht="12.95" customHeight="1" x14ac:dyDescent="0.25">
      <c r="A125" s="96" t="s">
        <v>12</v>
      </c>
      <c r="B125" s="73"/>
      <c r="C125" s="45"/>
      <c r="D125" s="48"/>
      <c r="E125" s="74"/>
      <c r="F125" s="71"/>
      <c r="G125" s="71"/>
      <c r="H125" s="44"/>
      <c r="I125" s="46">
        <v>0</v>
      </c>
      <c r="J125" s="44">
        <f>H125+I125</f>
        <v>0</v>
      </c>
    </row>
    <row r="126" spans="1:12" ht="12.95" customHeight="1" x14ac:dyDescent="0.25">
      <c r="A126" s="16"/>
      <c r="B126" s="15"/>
      <c r="C126" s="16"/>
      <c r="D126" s="16"/>
      <c r="E126" s="191" t="s">
        <v>33</v>
      </c>
      <c r="F126" s="192"/>
      <c r="G126" s="193"/>
      <c r="H126" s="56">
        <f>SUM(H125:H125)</f>
        <v>0</v>
      </c>
      <c r="I126" s="39">
        <f>SUM(I125:I125)</f>
        <v>0</v>
      </c>
      <c r="J126" s="56">
        <f>SUM(J125:J125)</f>
        <v>0</v>
      </c>
    </row>
    <row r="127" spans="1:12" ht="12.95" customHeight="1" x14ac:dyDescent="0.25">
      <c r="A127" s="16"/>
      <c r="B127" s="15"/>
      <c r="C127" s="16"/>
      <c r="D127" s="16"/>
      <c r="E127" s="25"/>
      <c r="F127" s="25"/>
      <c r="G127" s="26"/>
      <c r="H127" s="36"/>
      <c r="I127" s="37"/>
      <c r="J127" s="38"/>
    </row>
    <row r="128" spans="1:12" ht="12.95" customHeight="1" x14ac:dyDescent="0.25">
      <c r="A128" s="3"/>
      <c r="B128" s="79" t="s">
        <v>31</v>
      </c>
      <c r="C128" s="19"/>
      <c r="D128" s="19"/>
      <c r="E128" s="194" t="s">
        <v>15</v>
      </c>
      <c r="F128" s="195"/>
      <c r="G128" s="195"/>
      <c r="H128" s="196"/>
      <c r="I128" s="23">
        <f>I18</f>
        <v>-95.649999999999977</v>
      </c>
      <c r="J128" s="42"/>
    </row>
    <row r="129" spans="1:10" ht="12.95" customHeight="1" x14ac:dyDescent="0.25">
      <c r="A129" s="3"/>
      <c r="B129" s="80"/>
      <c r="C129" s="19"/>
      <c r="D129" s="19"/>
      <c r="E129" s="194" t="s">
        <v>23</v>
      </c>
      <c r="F129" s="195"/>
      <c r="G129" s="195"/>
      <c r="H129" s="196"/>
      <c r="I129" s="23">
        <f>I93+I19</f>
        <v>2102.7200000000003</v>
      </c>
      <c r="J129" s="14"/>
    </row>
    <row r="130" spans="1:10" ht="12.95" customHeight="1" x14ac:dyDescent="0.25">
      <c r="A130" s="3"/>
      <c r="B130" s="80"/>
      <c r="C130" s="19"/>
      <c r="D130" s="19"/>
      <c r="E130" s="194" t="s">
        <v>24</v>
      </c>
      <c r="F130" s="195"/>
      <c r="G130" s="195"/>
      <c r="H130" s="196"/>
      <c r="I130" s="23">
        <f>I123+I20</f>
        <v>-2198.3700000000003</v>
      </c>
      <c r="J130" s="43"/>
    </row>
    <row r="131" spans="1:10" ht="12.95" customHeight="1" x14ac:dyDescent="0.25">
      <c r="A131" s="3"/>
      <c r="B131" s="80"/>
      <c r="C131" s="19"/>
      <c r="D131" s="19"/>
      <c r="E131" s="194" t="s">
        <v>25</v>
      </c>
      <c r="F131" s="195"/>
      <c r="G131" s="195"/>
      <c r="H131" s="196"/>
      <c r="I131" s="23">
        <f>I129+I130</f>
        <v>-95.650000000000091</v>
      </c>
      <c r="J131" s="43"/>
    </row>
    <row r="132" spans="1:10" ht="12.95" customHeight="1" x14ac:dyDescent="0.25">
      <c r="A132" s="3"/>
      <c r="B132" s="80"/>
      <c r="C132" s="19"/>
      <c r="D132" s="19"/>
      <c r="E132" s="188" t="s">
        <v>26</v>
      </c>
      <c r="F132" s="189"/>
      <c r="G132" s="189"/>
      <c r="H132" s="190"/>
      <c r="I132" s="23">
        <f>I128-I131</f>
        <v>1.1368683772161603E-13</v>
      </c>
      <c r="J132" s="43"/>
    </row>
    <row r="133" spans="1:10" ht="12.95" customHeight="1" x14ac:dyDescent="0.25">
      <c r="A133" s="3"/>
      <c r="B133" s="80"/>
      <c r="C133" s="19"/>
      <c r="D133" s="19"/>
      <c r="E133" s="188" t="s">
        <v>27</v>
      </c>
      <c r="F133" s="189"/>
      <c r="G133" s="189"/>
      <c r="H133" s="190"/>
      <c r="I133" s="23">
        <f>I126</f>
        <v>0</v>
      </c>
      <c r="J133" s="43"/>
    </row>
    <row r="134" spans="1:10" ht="12.95" customHeight="1" x14ac:dyDescent="0.25">
      <c r="A134" s="3"/>
      <c r="B134" s="61"/>
      <c r="C134" s="33"/>
      <c r="D134" s="33"/>
      <c r="E134" s="34"/>
      <c r="F134" s="3"/>
      <c r="G134" s="18"/>
      <c r="H134" s="60">
        <v>45588</v>
      </c>
      <c r="I134" s="61"/>
      <c r="J134" s="62">
        <v>45609</v>
      </c>
    </row>
    <row r="135" spans="1:10" ht="12.95" customHeight="1" x14ac:dyDescent="0.25">
      <c r="A135" s="3"/>
      <c r="B135" s="79" t="s">
        <v>34</v>
      </c>
      <c r="C135" s="19"/>
      <c r="D135" s="19"/>
      <c r="E135" s="35" t="s">
        <v>28</v>
      </c>
      <c r="F135" s="27"/>
      <c r="G135" s="28"/>
      <c r="H135" s="63">
        <v>628805.48</v>
      </c>
      <c r="I135" s="64">
        <f>I128</f>
        <v>-95.649999999999977</v>
      </c>
      <c r="J135" s="64">
        <f>H135+I135</f>
        <v>628709.82999999996</v>
      </c>
    </row>
    <row r="136" spans="1:10" ht="12.95" customHeight="1" x14ac:dyDescent="0.25">
      <c r="A136" s="3"/>
      <c r="B136" s="80"/>
      <c r="C136" s="19"/>
      <c r="D136" s="19"/>
      <c r="E136" s="29" t="s">
        <v>23</v>
      </c>
      <c r="F136" s="30"/>
      <c r="G136" s="22"/>
      <c r="H136" s="65">
        <v>546164.24</v>
      </c>
      <c r="I136" s="64">
        <f>I93+I19</f>
        <v>2102.7200000000003</v>
      </c>
      <c r="J136" s="66">
        <f>H136+I136</f>
        <v>548266.96</v>
      </c>
    </row>
    <row r="137" spans="1:10" ht="12.95" customHeight="1" x14ac:dyDescent="0.25">
      <c r="A137" s="3"/>
      <c r="B137" s="80"/>
      <c r="C137" s="19"/>
      <c r="D137" s="19"/>
      <c r="E137" s="14" t="s">
        <v>24</v>
      </c>
      <c r="F137" s="18"/>
      <c r="G137" s="31"/>
      <c r="H137" s="65">
        <v>234810.83</v>
      </c>
      <c r="I137" s="64">
        <f>I123+I20</f>
        <v>-2198.3700000000003</v>
      </c>
      <c r="J137" s="66">
        <f>H137+I137</f>
        <v>232612.46</v>
      </c>
    </row>
    <row r="138" spans="1:10" ht="12.95" customHeight="1" x14ac:dyDescent="0.25">
      <c r="A138" s="3"/>
      <c r="B138" s="81"/>
      <c r="C138" s="33"/>
      <c r="D138" s="33"/>
      <c r="E138" s="32" t="s">
        <v>29</v>
      </c>
      <c r="F138" s="30"/>
      <c r="G138" s="22"/>
      <c r="H138" s="64">
        <f>H136+H137</f>
        <v>780975.07</v>
      </c>
      <c r="I138" s="64">
        <f>SUM(I136:I137)</f>
        <v>-95.650000000000091</v>
      </c>
      <c r="J138" s="64">
        <f>SUM(J136:J137)</f>
        <v>780879.41999999993</v>
      </c>
    </row>
    <row r="139" spans="1:10" ht="12.95" customHeight="1" x14ac:dyDescent="0.25">
      <c r="A139" s="3"/>
      <c r="B139" s="61"/>
      <c r="C139" s="33"/>
      <c r="D139" s="33"/>
      <c r="E139" s="14" t="s">
        <v>18</v>
      </c>
      <c r="F139" s="18"/>
      <c r="G139" s="31"/>
      <c r="H139" s="66">
        <f>H135-H138</f>
        <v>-152169.58999999997</v>
      </c>
      <c r="I139" s="64">
        <f>I135-I138</f>
        <v>1.1368683772161603E-13</v>
      </c>
      <c r="J139" s="66">
        <f>J135-J138</f>
        <v>-152169.58999999997</v>
      </c>
    </row>
    <row r="140" spans="1:10" ht="12.95" customHeight="1" x14ac:dyDescent="0.25">
      <c r="A140" s="3"/>
      <c r="B140" s="78" t="s">
        <v>44</v>
      </c>
      <c r="C140" s="33"/>
      <c r="D140" s="33"/>
      <c r="E140" s="29" t="s">
        <v>30</v>
      </c>
      <c r="F140" s="30"/>
      <c r="G140" s="22"/>
      <c r="H140" s="67">
        <v>152169.59</v>
      </c>
      <c r="I140" s="64">
        <f>I133</f>
        <v>0</v>
      </c>
      <c r="J140" s="66">
        <f>H140+I140</f>
        <v>152169.59</v>
      </c>
    </row>
    <row r="141" spans="1:10" ht="12.95" customHeight="1" x14ac:dyDescent="0.25"/>
    <row r="142" spans="1:10" ht="12.95" customHeight="1" x14ac:dyDescent="0.25"/>
    <row r="143" spans="1:10" ht="12.95" customHeight="1" x14ac:dyDescent="0.25"/>
    <row r="144" spans="1:10" ht="12.95" customHeight="1" x14ac:dyDescent="0.25"/>
    <row r="145" ht="12.95" customHeight="1" x14ac:dyDescent="0.25"/>
    <row r="146" ht="12.95" customHeight="1" x14ac:dyDescent="0.25"/>
    <row r="147" ht="12.95" customHeight="1" x14ac:dyDescent="0.25"/>
    <row r="148" ht="12.95" customHeight="1" x14ac:dyDescent="0.25"/>
    <row r="149" ht="12.95" customHeight="1" x14ac:dyDescent="0.25"/>
    <row r="150" ht="12.95" customHeight="1" x14ac:dyDescent="0.25"/>
    <row r="151" ht="12.95" customHeight="1" x14ac:dyDescent="0.25"/>
    <row r="152" ht="12.95" customHeight="1" x14ac:dyDescent="0.25"/>
  </sheetData>
  <mergeCells count="33">
    <mergeCell ref="E133:H133"/>
    <mergeCell ref="A58:A92"/>
    <mergeCell ref="A119:A122"/>
    <mergeCell ref="E126:G126"/>
    <mergeCell ref="E128:H128"/>
    <mergeCell ref="E129:H129"/>
    <mergeCell ref="E130:H130"/>
    <mergeCell ref="E131:H131"/>
    <mergeCell ref="E132:H132"/>
    <mergeCell ref="A46:A49"/>
    <mergeCell ref="A50:A57"/>
    <mergeCell ref="E93:G93"/>
    <mergeCell ref="A96:A97"/>
    <mergeCell ref="A98:A118"/>
    <mergeCell ref="E123:G123"/>
    <mergeCell ref="A23:A24"/>
    <mergeCell ref="A25:A26"/>
    <mergeCell ref="A29:A32"/>
    <mergeCell ref="A33:A38"/>
    <mergeCell ref="A39:A43"/>
    <mergeCell ref="A44:A45"/>
    <mergeCell ref="A12:A13"/>
    <mergeCell ref="A14:A16"/>
    <mergeCell ref="E18:G18"/>
    <mergeCell ref="E19:G19"/>
    <mergeCell ref="E20:G20"/>
    <mergeCell ref="E21:G21"/>
    <mergeCell ref="H1:J1"/>
    <mergeCell ref="B2:B3"/>
    <mergeCell ref="E2:E3"/>
    <mergeCell ref="F2:F3"/>
    <mergeCell ref="G2:G3"/>
    <mergeCell ref="A5:A11"/>
  </mergeCells>
  <conditionalFormatting sqref="C18:D20 B1:B2">
    <cfRule type="expression" dxfId="138" priority="69" stopIfTrue="1">
      <formula>#REF!="Z"</formula>
    </cfRule>
    <cfRule type="expression" dxfId="137" priority="70" stopIfTrue="1">
      <formula>#REF!="T"</formula>
    </cfRule>
    <cfRule type="expression" dxfId="136" priority="71" stopIfTrue="1">
      <formula>#REF!="Y"</formula>
    </cfRule>
  </conditionalFormatting>
  <conditionalFormatting sqref="H136">
    <cfRule type="expression" dxfId="135" priority="66" stopIfTrue="1">
      <formula>$J136="Z"</formula>
    </cfRule>
    <cfRule type="expression" dxfId="134" priority="67" stopIfTrue="1">
      <formula>$J136="T"</formula>
    </cfRule>
    <cfRule type="expression" dxfId="133" priority="68" stopIfTrue="1">
      <formula>$J136="Y"</formula>
    </cfRule>
  </conditionalFormatting>
  <conditionalFormatting sqref="H137">
    <cfRule type="expression" dxfId="132" priority="63" stopIfTrue="1">
      <formula>$J137="Z"</formula>
    </cfRule>
    <cfRule type="expression" dxfId="131" priority="64" stopIfTrue="1">
      <formula>$J137="T"</formula>
    </cfRule>
    <cfRule type="expression" dxfId="130" priority="65" stopIfTrue="1">
      <formula>$J137="Y"</formula>
    </cfRule>
  </conditionalFormatting>
  <conditionalFormatting sqref="H135">
    <cfRule type="expression" dxfId="129" priority="60" stopIfTrue="1">
      <formula>$J135="Z"</formula>
    </cfRule>
    <cfRule type="expression" dxfId="128" priority="61" stopIfTrue="1">
      <formula>$J135="T"</formula>
    </cfRule>
    <cfRule type="expression" dxfId="127" priority="62" stopIfTrue="1">
      <formula>$J135="Y"</formula>
    </cfRule>
  </conditionalFormatting>
  <conditionalFormatting sqref="H136">
    <cfRule type="expression" dxfId="126" priority="57" stopIfTrue="1">
      <formula>$J136="Z"</formula>
    </cfRule>
    <cfRule type="expression" dxfId="125" priority="58" stopIfTrue="1">
      <formula>$J136="T"</formula>
    </cfRule>
    <cfRule type="expression" dxfId="124" priority="59" stopIfTrue="1">
      <formula>$J136="Y"</formula>
    </cfRule>
  </conditionalFormatting>
  <conditionalFormatting sqref="H137">
    <cfRule type="expression" dxfId="123" priority="54" stopIfTrue="1">
      <formula>$J137="Z"</formula>
    </cfRule>
    <cfRule type="expression" dxfId="122" priority="55" stopIfTrue="1">
      <formula>$J137="T"</formula>
    </cfRule>
    <cfRule type="expression" dxfId="121" priority="56" stopIfTrue="1">
      <formula>$J137="Y"</formula>
    </cfRule>
  </conditionalFormatting>
  <conditionalFormatting sqref="B1:B2 B28">
    <cfRule type="expression" dxfId="120" priority="72" stopIfTrue="1">
      <formula>#REF!="Z"</formula>
    </cfRule>
    <cfRule type="expression" dxfId="119" priority="73" stopIfTrue="1">
      <formula>#REF!="T"</formula>
    </cfRule>
    <cfRule type="expression" dxfId="118" priority="74" stopIfTrue="1">
      <formula>#REF!="Y"</formula>
    </cfRule>
  </conditionalFormatting>
  <conditionalFormatting sqref="B29:B32">
    <cfRule type="expression" dxfId="117" priority="52" stopIfTrue="1">
      <formula>#REF!="T"</formula>
    </cfRule>
    <cfRule type="expression" dxfId="116" priority="53" stopIfTrue="1">
      <formula>#REF!="Y"</formula>
    </cfRule>
  </conditionalFormatting>
  <conditionalFormatting sqref="B30:B32">
    <cfRule type="expression" dxfId="115" priority="75" stopIfTrue="1">
      <formula>$L29="Z"</formula>
    </cfRule>
    <cfRule type="expression" dxfId="114" priority="76" stopIfTrue="1">
      <formula>$L29="T"</formula>
    </cfRule>
    <cfRule type="expression" dxfId="113" priority="77" stopIfTrue="1">
      <formula>$L29="Y"</formula>
    </cfRule>
    <cfRule type="expression" dxfId="112" priority="78" stopIfTrue="1">
      <formula>$P29="Z"</formula>
    </cfRule>
    <cfRule type="expression" dxfId="111" priority="79" stopIfTrue="1">
      <formula>$P29="T"</formula>
    </cfRule>
    <cfRule type="expression" dxfId="110" priority="80" stopIfTrue="1">
      <formula>$P29="Y"</formula>
    </cfRule>
    <cfRule type="expression" dxfId="109" priority="81" stopIfTrue="1">
      <formula>$J29="Z"</formula>
    </cfRule>
    <cfRule type="expression" dxfId="108" priority="82" stopIfTrue="1">
      <formula>$J29="T"</formula>
    </cfRule>
    <cfRule type="expression" dxfId="107" priority="83" stopIfTrue="1">
      <formula>$J29="Y"</formula>
    </cfRule>
    <cfRule type="expression" dxfId="106" priority="84" stopIfTrue="1">
      <formula>#REF!="Z"</formula>
    </cfRule>
    <cfRule type="expression" dxfId="105" priority="85" stopIfTrue="1">
      <formula>$N29="Z"</formula>
    </cfRule>
    <cfRule type="expression" dxfId="104" priority="86" stopIfTrue="1">
      <formula>$N29="T"</formula>
    </cfRule>
    <cfRule type="expression" dxfId="103" priority="87" stopIfTrue="1">
      <formula>$N29="Y"</formula>
    </cfRule>
  </conditionalFormatting>
  <conditionalFormatting sqref="B31">
    <cfRule type="expression" dxfId="102" priority="88" stopIfTrue="1">
      <formula>#REF!="Z"</formula>
    </cfRule>
    <cfRule type="expression" dxfId="101" priority="89" stopIfTrue="1">
      <formula>#REF!="T"</formula>
    </cfRule>
    <cfRule type="expression" dxfId="100" priority="90" stopIfTrue="1">
      <formula>#REF!="Y"</formula>
    </cfRule>
    <cfRule type="expression" dxfId="99" priority="91" stopIfTrue="1">
      <formula>#REF!="Z"</formula>
    </cfRule>
    <cfRule type="expression" dxfId="98" priority="92" stopIfTrue="1">
      <formula>#REF!="T"</formula>
    </cfRule>
    <cfRule type="expression" dxfId="97" priority="93" stopIfTrue="1">
      <formula>#REF!="Y"</formula>
    </cfRule>
    <cfRule type="expression" dxfId="96" priority="94" stopIfTrue="1">
      <formula>#REF!="Z"</formula>
    </cfRule>
    <cfRule type="expression" dxfId="95" priority="95" stopIfTrue="1">
      <formula>#REF!="T"</formula>
    </cfRule>
    <cfRule type="expression" dxfId="94" priority="96" stopIfTrue="1">
      <formula>#REF!="Y"</formula>
    </cfRule>
    <cfRule type="expression" dxfId="93" priority="97" stopIfTrue="1">
      <formula>#REF!="Z"</formula>
    </cfRule>
    <cfRule type="expression" dxfId="92" priority="98" stopIfTrue="1">
      <formula>#REF!="Z"</formula>
    </cfRule>
    <cfRule type="expression" dxfId="91" priority="99" stopIfTrue="1">
      <formula>#REF!="T"</formula>
    </cfRule>
    <cfRule type="expression" dxfId="90" priority="100" stopIfTrue="1">
      <formula>#REF!="Y"</formula>
    </cfRule>
  </conditionalFormatting>
  <conditionalFormatting sqref="B30">
    <cfRule type="expression" dxfId="89" priority="101" stopIfTrue="1">
      <formula>#REF!="Z"</formula>
    </cfRule>
    <cfRule type="expression" dxfId="88" priority="102" stopIfTrue="1">
      <formula>#REF!="T"</formula>
    </cfRule>
    <cfRule type="expression" dxfId="87" priority="103" stopIfTrue="1">
      <formula>#REF!="Y"</formula>
    </cfRule>
    <cfRule type="expression" dxfId="86" priority="104" stopIfTrue="1">
      <formula>#REF!="Z"</formula>
    </cfRule>
    <cfRule type="expression" dxfId="85" priority="105" stopIfTrue="1">
      <formula>#REF!="T"</formula>
    </cfRule>
    <cfRule type="expression" dxfId="84" priority="106" stopIfTrue="1">
      <formula>#REF!="Y"</formula>
    </cfRule>
    <cfRule type="expression" dxfId="83" priority="107" stopIfTrue="1">
      <formula>#REF!="Z"</formula>
    </cfRule>
    <cfRule type="expression" dxfId="82" priority="108" stopIfTrue="1">
      <formula>#REF!="T"</formula>
    </cfRule>
    <cfRule type="expression" dxfId="81" priority="109" stopIfTrue="1">
      <formula>#REF!="Y"</formula>
    </cfRule>
    <cfRule type="expression" dxfId="80" priority="110" stopIfTrue="1">
      <formula>#REF!="Z"</formula>
    </cfRule>
    <cfRule type="expression" dxfId="79" priority="111" stopIfTrue="1">
      <formula>#REF!="Z"</formula>
    </cfRule>
    <cfRule type="expression" dxfId="78" priority="112" stopIfTrue="1">
      <formula>#REF!="T"</formula>
    </cfRule>
    <cfRule type="expression" dxfId="77" priority="113" stopIfTrue="1">
      <formula>#REF!="Y"</formula>
    </cfRule>
  </conditionalFormatting>
  <conditionalFormatting sqref="B32">
    <cfRule type="expression" dxfId="76" priority="114" stopIfTrue="1">
      <formula>#REF!="Z"</formula>
    </cfRule>
    <cfRule type="expression" dxfId="75" priority="115" stopIfTrue="1">
      <formula>#REF!="T"</formula>
    </cfRule>
    <cfRule type="expression" dxfId="74" priority="116" stopIfTrue="1">
      <formula>#REF!="Y"</formula>
    </cfRule>
    <cfRule type="expression" dxfId="73" priority="117" stopIfTrue="1">
      <formula>#REF!="Z"</formula>
    </cfRule>
    <cfRule type="expression" dxfId="72" priority="118" stopIfTrue="1">
      <formula>#REF!="T"</formula>
    </cfRule>
    <cfRule type="expression" dxfId="71" priority="119" stopIfTrue="1">
      <formula>#REF!="Y"</formula>
    </cfRule>
    <cfRule type="expression" dxfId="70" priority="120" stopIfTrue="1">
      <formula>#REF!="Z"</formula>
    </cfRule>
    <cfRule type="expression" dxfId="69" priority="121" stopIfTrue="1">
      <formula>#REF!="T"</formula>
    </cfRule>
    <cfRule type="expression" dxfId="68" priority="122" stopIfTrue="1">
      <formula>#REF!="Y"</formula>
    </cfRule>
    <cfRule type="expression" dxfId="67" priority="123" stopIfTrue="1">
      <formula>#REF!="Z"</formula>
    </cfRule>
    <cfRule type="expression" dxfId="66" priority="124" stopIfTrue="1">
      <formula>#REF!="Z"</formula>
    </cfRule>
    <cfRule type="expression" dxfId="65" priority="125" stopIfTrue="1">
      <formula>#REF!="T"</formula>
    </cfRule>
    <cfRule type="expression" dxfId="64" priority="126" stopIfTrue="1">
      <formula>#REF!="Y"</formula>
    </cfRule>
  </conditionalFormatting>
  <conditionalFormatting sqref="B33">
    <cfRule type="expression" dxfId="63" priority="25" stopIfTrue="1">
      <formula>$L33="Z"</formula>
    </cfRule>
    <cfRule type="expression" dxfId="62" priority="26" stopIfTrue="1">
      <formula>$L33="T"</formula>
    </cfRule>
    <cfRule type="expression" dxfId="61" priority="27" stopIfTrue="1">
      <formula>$L33="Y"</formula>
    </cfRule>
    <cfRule type="expression" dxfId="60" priority="28" stopIfTrue="1">
      <formula>$P33="Z"</formula>
    </cfRule>
    <cfRule type="expression" dxfId="59" priority="29" stopIfTrue="1">
      <formula>$P33="T"</formula>
    </cfRule>
    <cfRule type="expression" dxfId="58" priority="30" stopIfTrue="1">
      <formula>$P33="Y"</formula>
    </cfRule>
    <cfRule type="expression" dxfId="57" priority="31" stopIfTrue="1">
      <formula>$K33="Z"</formula>
    </cfRule>
    <cfRule type="expression" dxfId="56" priority="32" stopIfTrue="1">
      <formula>$K33="T"</formula>
    </cfRule>
    <cfRule type="expression" dxfId="55" priority="33" stopIfTrue="1">
      <formula>$K33="Y"</formula>
    </cfRule>
    <cfRule type="expression" dxfId="54" priority="34" stopIfTrue="1">
      <formula>#REF!="Z"</formula>
    </cfRule>
    <cfRule type="expression" dxfId="53" priority="38" stopIfTrue="1">
      <formula>#REF!="T"</formula>
    </cfRule>
    <cfRule type="expression" dxfId="52" priority="39" stopIfTrue="1">
      <formula>#REF!="Y"</formula>
    </cfRule>
  </conditionalFormatting>
  <conditionalFormatting sqref="B33:B36">
    <cfRule type="expression" dxfId="51" priority="35" stopIfTrue="1">
      <formula>$N33="Z"</formula>
    </cfRule>
    <cfRule type="expression" dxfId="50" priority="36" stopIfTrue="1">
      <formula>$N33="T"</formula>
    </cfRule>
    <cfRule type="expression" dxfId="49" priority="37" stopIfTrue="1">
      <formula>$N33="Y"</formula>
    </cfRule>
  </conditionalFormatting>
  <conditionalFormatting sqref="B34:B36">
    <cfRule type="expression" dxfId="48" priority="40" stopIfTrue="1">
      <formula>$L34="Z"</formula>
    </cfRule>
    <cfRule type="expression" dxfId="47" priority="41" stopIfTrue="1">
      <formula>$L34="T"</formula>
    </cfRule>
    <cfRule type="expression" dxfId="46" priority="42" stopIfTrue="1">
      <formula>$L34="Y"</formula>
    </cfRule>
    <cfRule type="expression" dxfId="45" priority="43" stopIfTrue="1">
      <formula>$P34="Z"</formula>
    </cfRule>
    <cfRule type="expression" dxfId="44" priority="44" stopIfTrue="1">
      <formula>$P34="T"</formula>
    </cfRule>
    <cfRule type="expression" dxfId="43" priority="45" stopIfTrue="1">
      <formula>$P34="Y"</formula>
    </cfRule>
    <cfRule type="expression" dxfId="42" priority="46" stopIfTrue="1">
      <formula>$K34="Z"</formula>
    </cfRule>
    <cfRule type="expression" dxfId="41" priority="47" stopIfTrue="1">
      <formula>$K34="T"</formula>
    </cfRule>
    <cfRule type="expression" dxfId="40" priority="48" stopIfTrue="1">
      <formula>$K34="Y"</formula>
    </cfRule>
    <cfRule type="expression" dxfId="39" priority="49" stopIfTrue="1">
      <formula>#REF!="Z"</formula>
    </cfRule>
    <cfRule type="expression" dxfId="38" priority="50" stopIfTrue="1">
      <formula>#REF!="T"</formula>
    </cfRule>
    <cfRule type="expression" dxfId="37" priority="51" stopIfTrue="1">
      <formula>#REF!="Y"</formula>
    </cfRule>
  </conditionalFormatting>
  <conditionalFormatting sqref="B37:B38">
    <cfRule type="expression" dxfId="36" priority="10" stopIfTrue="1">
      <formula>$N37="Z"</formula>
    </cfRule>
    <cfRule type="expression" dxfId="35" priority="11" stopIfTrue="1">
      <formula>$N37="T"</formula>
    </cfRule>
    <cfRule type="expression" dxfId="34" priority="12" stopIfTrue="1">
      <formula>$N37="Y"</formula>
    </cfRule>
    <cfRule type="expression" dxfId="33" priority="13" stopIfTrue="1">
      <formula>$L37="Z"</formula>
    </cfRule>
    <cfRule type="expression" dxfId="32" priority="14" stopIfTrue="1">
      <formula>$L37="T"</formula>
    </cfRule>
    <cfRule type="expression" dxfId="31" priority="15" stopIfTrue="1">
      <formula>$L37="Y"</formula>
    </cfRule>
    <cfRule type="expression" dxfId="30" priority="16" stopIfTrue="1">
      <formula>$P37="Z"</formula>
    </cfRule>
    <cfRule type="expression" dxfId="29" priority="17" stopIfTrue="1">
      <formula>$P37="T"</formula>
    </cfRule>
    <cfRule type="expression" dxfId="28" priority="18" stopIfTrue="1">
      <formula>$P37="Y"</formula>
    </cfRule>
    <cfRule type="expression" dxfId="27" priority="19" stopIfTrue="1">
      <formula>$K37="Z"</formula>
    </cfRule>
    <cfRule type="expression" dxfId="26" priority="20" stopIfTrue="1">
      <formula>$K37="T"</formula>
    </cfRule>
    <cfRule type="expression" dxfId="25" priority="21" stopIfTrue="1">
      <formula>$K37="Y"</formula>
    </cfRule>
    <cfRule type="expression" dxfId="24" priority="22" stopIfTrue="1">
      <formula>#REF!="Z"</formula>
    </cfRule>
    <cfRule type="expression" dxfId="23" priority="23" stopIfTrue="1">
      <formula>#REF!="T"</formula>
    </cfRule>
    <cfRule type="expression" dxfId="22" priority="24" stopIfTrue="1">
      <formula>#REF!="Y"</formula>
    </cfRule>
  </conditionalFormatting>
  <conditionalFormatting sqref="B29">
    <cfRule type="expression" dxfId="21" priority="127" stopIfTrue="1">
      <formula>#REF!="Z"</formula>
    </cfRule>
    <cfRule type="expression" dxfId="20" priority="128" stopIfTrue="1">
      <formula>#REF!="T"</formula>
    </cfRule>
    <cfRule type="expression" dxfId="19" priority="129" stopIfTrue="1">
      <formula>#REF!="Y"</formula>
    </cfRule>
    <cfRule type="expression" dxfId="18" priority="130" stopIfTrue="1">
      <formula>#REF!="Z"</formula>
    </cfRule>
    <cfRule type="expression" dxfId="17" priority="131" stopIfTrue="1">
      <formula>#REF!="T"</formula>
    </cfRule>
    <cfRule type="expression" dxfId="16" priority="132" stopIfTrue="1">
      <formula>#REF!="Y"</formula>
    </cfRule>
    <cfRule type="expression" dxfId="15" priority="133" stopIfTrue="1">
      <formula>#REF!="Z"</formula>
    </cfRule>
    <cfRule type="expression" dxfId="14" priority="134" stopIfTrue="1">
      <formula>#REF!="T"</formula>
    </cfRule>
    <cfRule type="expression" dxfId="13" priority="135" stopIfTrue="1">
      <formula>#REF!="Y"</formula>
    </cfRule>
    <cfRule type="expression" dxfId="12" priority="136" stopIfTrue="1">
      <formula>#REF!="Z"</formula>
    </cfRule>
    <cfRule type="expression" dxfId="11" priority="137" stopIfTrue="1">
      <formula>#REF!="Z"</formula>
    </cfRule>
    <cfRule type="expression" dxfId="10" priority="138" stopIfTrue="1">
      <formula>#REF!="T"</formula>
    </cfRule>
    <cfRule type="expression" dxfId="9" priority="139" stopIfTrue="1">
      <formula>#REF!="Y"</formula>
    </cfRule>
  </conditionalFormatting>
  <conditionalFormatting sqref="B98">
    <cfRule type="expression" dxfId="8" priority="7" stopIfTrue="1">
      <formula>#REF!="Z"</formula>
    </cfRule>
    <cfRule type="expression" dxfId="7" priority="8" stopIfTrue="1">
      <formula>#REF!="T"</formula>
    </cfRule>
    <cfRule type="expression" dxfId="6" priority="9" stopIfTrue="1">
      <formula>#REF!="Y"</formula>
    </cfRule>
  </conditionalFormatting>
  <conditionalFormatting sqref="B100:B101">
    <cfRule type="expression" dxfId="5" priority="1" stopIfTrue="1">
      <formula>#REF!="Z"</formula>
    </cfRule>
    <cfRule type="expression" dxfId="4" priority="2" stopIfTrue="1">
      <formula>#REF!="T"</formula>
    </cfRule>
    <cfRule type="expression" dxfId="3" priority="3" stopIfTrue="1">
      <formula>#REF!="Y"</formula>
    </cfRule>
  </conditionalFormatting>
  <conditionalFormatting sqref="B104">
    <cfRule type="expression" dxfId="2" priority="4" stopIfTrue="1">
      <formula>$L104="Z"</formula>
    </cfRule>
    <cfRule type="expression" dxfId="1" priority="5" stopIfTrue="1">
      <formula>$L104="T"</formula>
    </cfRule>
    <cfRule type="expression" dxfId="0" priority="6" stopIfTrue="1">
      <formula>$L104="Y"</formula>
    </cfRule>
  </conditionalFormatting>
  <pageMargins left="0.19685039370078741" right="0.19685039370078741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 č. 14</vt:lpstr>
      <vt:lpstr>RO č. 14 dodatek</vt:lpstr>
      <vt:lpstr>RO č. 14 vč. dodatku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2024-11-13T15:20:29Z</cp:lastPrinted>
  <dcterms:created xsi:type="dcterms:W3CDTF">2019-02-01T08:27:03Z</dcterms:created>
  <dcterms:modified xsi:type="dcterms:W3CDTF">2024-11-13T15:20:54Z</dcterms:modified>
</cp:coreProperties>
</file>