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RMO 20.3.2019" sheetId="1" r:id="rId1"/>
    <sheet name="dodatek" sheetId="2" r:id="rId2"/>
    <sheet name="schváleno" sheetId="3" r:id="rId3"/>
  </sheets>
  <definedNames/>
  <calcPr calcId="125725"/>
</workbook>
</file>

<file path=xl/sharedStrings.xml><?xml version="1.0" encoding="utf-8"?>
<sst xmlns="http://schemas.openxmlformats.org/spreadsheetml/2006/main" count="444" uniqueCount="149">
  <si>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</si>
  <si>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</si>
  <si>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</si>
  <si>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</si>
  <si>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</si>
  <si>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</si>
  <si>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</si>
  <si>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</si>
  <si>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</si>
  <si>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</si>
  <si>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</si>
  <si>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</si>
  <si>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</si>
  <si>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</si>
  <si>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</si>
  <si>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</si>
  <si>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</si>
  <si>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</si>
  <si>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</si>
  <si>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</si>
  <si>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</si>
  <si>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</si>
  <si>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</si>
  <si>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</si>
  <si>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</si>
  <si>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</si>
  <si>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</si>
  <si>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</si>
  <si>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</si>
  <si>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</si>
  <si>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</si>
  <si>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</si>
  <si>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</si>
  <si>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</si>
  <si>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</si>
  <si>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1244</t>
  </si>
  <si>
    <t>4.</t>
  </si>
  <si>
    <t>5.</t>
  </si>
  <si>
    <t>D) Změny ve financování</t>
  </si>
  <si>
    <t>Financování saldo</t>
  </si>
  <si>
    <t>NZ</t>
  </si>
  <si>
    <t>P= příjmy   V= výdaje   NZ= nově zařazeno do R2019</t>
  </si>
  <si>
    <t>8258</t>
  </si>
  <si>
    <t xml:space="preserve">Rozpočtové opatření č. 2/2019 - změna schváleného rozpočtu roku 2019 - březen  (údaje v tis. Kč) </t>
  </si>
  <si>
    <t>Příloha k us. č. RMO/</t>
  </si>
  <si>
    <t>0528</t>
  </si>
  <si>
    <t>Přijaté pojistné náhrady - P</t>
  </si>
  <si>
    <t>0656</t>
  </si>
  <si>
    <t>7266</t>
  </si>
  <si>
    <t>0518</t>
  </si>
  <si>
    <t>0367</t>
  </si>
  <si>
    <t>0612</t>
  </si>
  <si>
    <t>5199</t>
  </si>
  <si>
    <t>DOP BESIP aktivity s podporou ZK</t>
  </si>
  <si>
    <t xml:space="preserve">DOP BESIP akce města - vesty knížky dárky </t>
  </si>
  <si>
    <t xml:space="preserve">DOP Strategie BESIP besedy se seniory </t>
  </si>
  <si>
    <t>5200</t>
  </si>
  <si>
    <t>DOP Strategie Besip zapůjčení mob. simulátoru - vlastní</t>
  </si>
  <si>
    <t xml:space="preserve">DOP Strategie Besip zapůjčení mob. simulátoru - cizí </t>
  </si>
  <si>
    <t>DOP BESIP aktivity s podporou ZK zapůjčení mob. simulátoru - dotace</t>
  </si>
  <si>
    <t>DOP BESIP aktivity s podporou ZK zapůjčení mob. simulátoru - vlastní</t>
  </si>
  <si>
    <t>0565</t>
  </si>
  <si>
    <t>0368</t>
  </si>
  <si>
    <t>MP náhrady mezd v době nemoci zvýšení - V</t>
  </si>
  <si>
    <t>Rezerva na nespecifikované výdaje  - V</t>
  </si>
  <si>
    <t>Příjem neinv. dotace MŠMT na proj. Rozvoj vzd. DDM Sluníčko (Šablony II.) SR - P</t>
  </si>
  <si>
    <t>Příjem neinv. dotace MŠMT na proj. Rozvoj vzd. DDM Sluníčko (Šablony II.) EU - P</t>
  </si>
  <si>
    <t>OŠK Záštita ST fin. dary dle us. RMO/6/4/19 - snížení</t>
  </si>
  <si>
    <t>Otrokovice 20.3.2019</t>
  </si>
  <si>
    <t>DDM Sluníčko, transfer p.o. na realizaci projektu - V</t>
  </si>
  <si>
    <t>OŠK Fin.dar na div. představení Hamboot s.r.o. IČ 29273374, RMO/6/4/19</t>
  </si>
  <si>
    <t>OŠK Fin. dar na činnost Klubu výs.veteránů plk.V.Maděry IČ 27025519 RMO/6/4/19</t>
  </si>
  <si>
    <t>9348</t>
  </si>
  <si>
    <t>8219</t>
  </si>
  <si>
    <t>103133063</t>
  </si>
  <si>
    <t>OŠK MAP II. nákup ost. sl. snížení - přesun na jiné pol.</t>
  </si>
  <si>
    <t>OŠK MAP II. zavedení pol. 5164 - nájemné</t>
  </si>
  <si>
    <t xml:space="preserve">OŠK MAP II. zavedení pol. 5167 - školení a vzdělávání </t>
  </si>
  <si>
    <t>OŠK MAP II. zvýšení pol. 5175 - pohoštění - zvýšení</t>
  </si>
  <si>
    <t>OŠK Sportovec roku pam. listy, poháry - snížení</t>
  </si>
  <si>
    <t>6.</t>
  </si>
  <si>
    <t>KRŘ Ochrana obyvatelstva, nákup ost. služeb - snížení, přesun na JSDH</t>
  </si>
  <si>
    <t>0326</t>
  </si>
  <si>
    <t>0327</t>
  </si>
  <si>
    <t>OŠK ČČK dot. MHD dárci krve a kost.dřeně - zvýšení</t>
  </si>
  <si>
    <t>KRŘ JSDH Otr. nákup služeb zvýšení</t>
  </si>
  <si>
    <t>KRŘ JSDH Kvítk. nákup služeb zvýšení</t>
  </si>
  <si>
    <t>OŠK Mezin. flor. turnaj ZŠ přesun na pol. 5139</t>
  </si>
  <si>
    <t>OŠK Mezin. flor. turnaj ZŠ zavedení pol. 5139</t>
  </si>
  <si>
    <t>7.</t>
  </si>
  <si>
    <t>OŠK Busta čestné občanky V. Kramářové a T.G.M. správná RS</t>
  </si>
  <si>
    <t>8.</t>
  </si>
  <si>
    <t>9.</t>
  </si>
  <si>
    <t>OŠK přesun na uměl. díla pol. 6127 - oprava RS</t>
  </si>
  <si>
    <t>KRŘ Dig. pov. plán - zavedení pol. na zpracování dat a služby související s IKT</t>
  </si>
  <si>
    <t>KRŘ Dig. pov. plán města přesun na pol. 5168</t>
  </si>
  <si>
    <t>Stav na základních běžných účtech</t>
  </si>
  <si>
    <t>Rev. úvěr snížení čerpání</t>
  </si>
  <si>
    <t>OŠK Zájmová činnost v kultuře, přesun pro Piranha Film s.r.o. (dotace) - snížení</t>
  </si>
  <si>
    <t>OŠK Dotace pro Piranha Film s.r.o., IČ 26904951, na fes.Neznámá země 2019, 15.-30.4.19 v Otr.</t>
  </si>
  <si>
    <t>0483</t>
  </si>
  <si>
    <t>0480</t>
  </si>
  <si>
    <t>0470</t>
  </si>
  <si>
    <t>0450</t>
  </si>
  <si>
    <t>0452</t>
  </si>
  <si>
    <t>0481</t>
  </si>
  <si>
    <t>0482</t>
  </si>
  <si>
    <r>
      <t xml:space="preserve">Účel.dot. KÚ ZK pro SENIOR Denní stacionář, identifikátor 1373730, 368.022 Kč </t>
    </r>
    <r>
      <rPr>
        <b/>
        <sz val="10"/>
        <rFont val="Arial"/>
        <family val="2"/>
      </rPr>
      <t xml:space="preserve"> P</t>
    </r>
  </si>
  <si>
    <r>
      <t xml:space="preserve">Neinv.transfer pro SENIOR Denní stacionář, identifikátor 1373730, 368.022 Kč      </t>
    </r>
    <r>
      <rPr>
        <b/>
        <sz val="10"/>
        <rFont val="Arial"/>
        <family val="2"/>
      </rPr>
      <t>V</t>
    </r>
  </si>
  <si>
    <r>
      <t>Účel.dot. KÚ ZK pro SENIOR, Domov pro seniory, indent. 3511015, 6 728.244 Kč</t>
    </r>
    <r>
      <rPr>
        <b/>
        <sz val="10"/>
        <rFont val="Arial"/>
        <family val="2"/>
      </rPr>
      <t xml:space="preserve"> P</t>
    </r>
  </si>
  <si>
    <r>
      <t xml:space="preserve">Účel.dot. KÚ ZK pro SENIOR Domov pro seniory, ident. 1869567, 5 190.360 Kč   </t>
    </r>
    <r>
      <rPr>
        <b/>
        <sz val="10"/>
        <rFont val="Arial"/>
        <family val="2"/>
      </rPr>
      <t>P</t>
    </r>
  </si>
  <si>
    <r>
      <t xml:space="preserve">Neinv.transfer pro SENIOR Domov pro seniory, ident. 1869567, 5 190.360 Kč       </t>
    </r>
    <r>
      <rPr>
        <b/>
        <sz val="10"/>
        <rFont val="Arial"/>
        <family val="2"/>
      </rPr>
      <t>V</t>
    </r>
  </si>
  <si>
    <r>
      <t xml:space="preserve">Účel.dot. KÚ ZK pro SENIOR Pečovatelská sl., ident. 2119454, 1 344.000 Kč </t>
    </r>
    <r>
      <rPr>
        <b/>
        <sz val="10"/>
        <rFont val="Arial"/>
        <family val="2"/>
      </rPr>
      <t xml:space="preserve">     P</t>
    </r>
  </si>
  <si>
    <r>
      <t xml:space="preserve">Neinv.transfer pro SENIOR Pečovatelská sl., ident. 2119454, 1 344.000 Kč          </t>
    </r>
    <r>
      <rPr>
        <b/>
        <sz val="10"/>
        <rFont val="Arial"/>
        <family val="2"/>
      </rPr>
      <t>V</t>
    </r>
  </si>
  <si>
    <r>
      <t xml:space="preserve">Neinv.transfer pro SENIOR, Domov pro seniory, ident. 3511015, 6 728.244 Kč      </t>
    </r>
    <r>
      <rPr>
        <b/>
        <sz val="10"/>
        <rFont val="Arial"/>
        <family val="2"/>
      </rPr>
      <t>V</t>
    </r>
  </si>
  <si>
    <t>č. 2</t>
  </si>
  <si>
    <r>
      <t xml:space="preserve">Účel.dot. KÚ ZK pro SENIOR Odlehčovací sl., ident. 3940307, 638.778 Kč          </t>
    </r>
    <r>
      <rPr>
        <b/>
        <sz val="10"/>
        <rFont val="Arial"/>
        <family val="2"/>
      </rPr>
      <t>P</t>
    </r>
  </si>
  <si>
    <r>
      <t xml:space="preserve">Neinv.transfer pro SENIOR Odlehčovací sl., ident. 3940307, 638.778 Kč            </t>
    </r>
    <r>
      <rPr>
        <b/>
        <sz val="10"/>
        <rFont val="Arial"/>
        <family val="2"/>
      </rPr>
      <t xml:space="preserve">  V</t>
    </r>
  </si>
  <si>
    <r>
      <t xml:space="preserve">Účel.dot. KÚ ZK pro SENIOR Domov zvl.režim, ident. 6696436, 3 584.922 Kč    </t>
    </r>
    <r>
      <rPr>
        <b/>
        <sz val="10"/>
        <rFont val="Arial"/>
        <family val="2"/>
      </rPr>
      <t xml:space="preserve">  P</t>
    </r>
  </si>
  <si>
    <r>
      <t xml:space="preserve">Neinv.transfer pro SENIOR Domov zvl. režim, ident. 6696436, 3 584.922 Kč         </t>
    </r>
    <r>
      <rPr>
        <b/>
        <sz val="10"/>
        <rFont val="Arial"/>
        <family val="2"/>
      </rPr>
      <t>V</t>
    </r>
  </si>
  <si>
    <r>
      <t xml:space="preserve">Neinv.transfer pro SENIOR Odl. služby, ident. 7318632, 638.778 Kč                   </t>
    </r>
    <r>
      <rPr>
        <b/>
        <sz val="10"/>
        <rFont val="Arial"/>
        <family val="2"/>
      </rPr>
      <t>V</t>
    </r>
  </si>
  <si>
    <r>
      <t xml:space="preserve">Účel.dot. KÚ ZK pro SENIOR Odl. služby, ident. 7318632, 638.778 Kč               </t>
    </r>
    <r>
      <rPr>
        <b/>
        <sz val="10"/>
        <rFont val="Arial"/>
        <family val="2"/>
      </rPr>
      <t>P</t>
    </r>
  </si>
  <si>
    <t>OŠK Záštita ST - přesun na fin. dar Klubu spol. tanců A. a D. Mědílkových</t>
  </si>
  <si>
    <t>0775</t>
  </si>
  <si>
    <t>OŠK Fin.dar klubu společen. tanců A.a D.Mědílkových, IČ 68688393, RMO/xx/xx/19</t>
  </si>
  <si>
    <t>OŠK Záštita ST - přesun na fin. dar M. Klimkovi</t>
  </si>
  <si>
    <t>OŠK Fin. dar Miloslavu Klimkovi na realizaci výstavy Barvy podzimu, RMO/xx/xx/19</t>
  </si>
  <si>
    <t>OŠK Záštita ST - přesun na fin. dar CzechBikers, z.s.</t>
  </si>
  <si>
    <t>0788</t>
  </si>
  <si>
    <t>0364</t>
  </si>
  <si>
    <t>OŠK Zájmová činnost v kultuře - přesun na ZUŠ Otrokovice dotace na činnost</t>
  </si>
  <si>
    <t>OŠK Dot. na činnost ZUŠ Otrokovice, IČ 00839311, RMO/xx/xx/19</t>
  </si>
  <si>
    <t xml:space="preserve">RO č. 2/2019 - změna schváleného rozpočtu roku 2019 - březen  (údaje v tis. Kč) </t>
  </si>
  <si>
    <t>DODATEK</t>
  </si>
  <si>
    <t>OŠK Fin. dar na činnost CzechBikers, z.s., IČ 26561981, RMO/xx/xx/19</t>
  </si>
  <si>
    <t>Rekapitulace Rozpočtového opatření - dodatku</t>
  </si>
  <si>
    <t>10.</t>
  </si>
  <si>
    <t>6.3.2019 Plat. Rozp. po 1. RO</t>
  </si>
  <si>
    <t>RO č. 2 + dodatek</t>
  </si>
  <si>
    <r>
      <t xml:space="preserve">Příjem neinv. dotace MŠMT na proj. Rozvoj vzd. DDM Sluníčko (Šablony II.) EU - </t>
    </r>
    <r>
      <rPr>
        <b/>
        <sz val="10"/>
        <rFont val="Arial"/>
        <family val="2"/>
      </rPr>
      <t>P</t>
    </r>
  </si>
  <si>
    <r>
      <t xml:space="preserve">Příjem neinv. dotace MŠMT na proj. Rozvoj vzd. DDM Sluníčko (Šablony II.) SR - </t>
    </r>
    <r>
      <rPr>
        <b/>
        <sz val="10"/>
        <rFont val="Arial"/>
        <family val="2"/>
      </rPr>
      <t>P</t>
    </r>
  </si>
  <si>
    <r>
      <t xml:space="preserve">DDM Sluníčko, transfer p.o. na realizaci projektu - </t>
    </r>
    <r>
      <rPr>
        <b/>
        <sz val="10"/>
        <rFont val="Arial"/>
        <family val="2"/>
      </rPr>
      <t>V</t>
    </r>
  </si>
  <si>
    <r>
      <t xml:space="preserve">Rezerva na nespecifikované výdaje - </t>
    </r>
    <r>
      <rPr>
        <b/>
        <sz val="10"/>
        <rFont val="Arial"/>
        <family val="2"/>
      </rPr>
      <t>V</t>
    </r>
  </si>
  <si>
    <r>
      <t xml:space="preserve">MP náhrady mezd v době nemoci zvýšení - </t>
    </r>
    <r>
      <rPr>
        <b/>
        <sz val="10"/>
        <rFont val="Arial"/>
        <family val="2"/>
      </rPr>
      <t>V</t>
    </r>
  </si>
  <si>
    <r>
      <t xml:space="preserve">Přijaté pojistné náhrady - </t>
    </r>
    <r>
      <rPr>
        <b/>
        <sz val="10"/>
        <rFont val="Arial"/>
        <family val="2"/>
      </rPr>
      <t>P</t>
    </r>
  </si>
  <si>
    <t>Příloha k us. č. RMO/27/5/19</t>
  </si>
  <si>
    <t>OŠK Fin.dar klubu společen. tanců A.a D.Mědílkových, IČ 68688393, RMO/8/5/19</t>
  </si>
  <si>
    <t>OŠK Fin. dar Miloslavu Klimkovi na realizaci výstavy Barvy podzimu, RMO/8/5/19</t>
  </si>
  <si>
    <t>OŠK Fin. dar na činnost CzechBikers, z.s., IČ 26561981, RMO/8/5/19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</si>
</sst>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6" xfId="0" applyNumberFormat="1" applyFont="1" applyBorder="1" applyAlignment="1">
      <alignment vertic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7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Fill="1" applyBorder="1"/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7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8" xfId="0" applyFont="1" applyFill="1" applyBorder="1"/>
    <xf numFmtId="4" fontId="1" fillId="5" borderId="7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3" fillId="0" borderId="5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3" fillId="5" borderId="5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10" xfId="0" applyFont="1" applyBorder="1" applyAlignment="1">
      <alignment horizontal="center"/>
    </xf>
    <xf numFmtId="4" fontId="3" fillId="0" borderId="8" xfId="0" applyNumberFormat="1" applyFont="1" applyBorder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4" fontId="1" fillId="3" borderId="9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/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28">
      <selection activeCell="H62" sqref="H62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60" customWidth="1"/>
    <col min="4" max="4" width="10.00390625" style="60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1" width="13.28125" style="4" customWidth="1"/>
    <col min="12" max="12" width="11.7109375" style="4" customWidth="1"/>
    <col min="13" max="16384" width="9.140625" style="4" customWidth="1"/>
  </cols>
  <sheetData>
    <row r="1" spans="1:10" ht="15">
      <c r="A1" s="1" t="s">
        <v>43</v>
      </c>
      <c r="B1" s="2"/>
      <c r="C1" s="3"/>
      <c r="D1" s="3"/>
      <c r="H1" s="2" t="s">
        <v>44</v>
      </c>
      <c r="I1" s="2"/>
      <c r="J1" s="1"/>
    </row>
    <row r="2" spans="1:10" s="2" customFormat="1" ht="15">
      <c r="A2" s="5" t="s">
        <v>0</v>
      </c>
      <c r="B2" s="119" t="s">
        <v>1</v>
      </c>
      <c r="C2" s="5"/>
      <c r="D2" s="5" t="s">
        <v>2</v>
      </c>
      <c r="E2" s="119" t="s">
        <v>3</v>
      </c>
      <c r="F2" s="119" t="s">
        <v>4</v>
      </c>
      <c r="G2" s="119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0"/>
      <c r="C3" s="6"/>
      <c r="D3" s="6" t="s">
        <v>10</v>
      </c>
      <c r="E3" s="120"/>
      <c r="F3" s="120"/>
      <c r="G3" s="120"/>
      <c r="H3" s="6" t="s">
        <v>11</v>
      </c>
      <c r="I3" s="6" t="s">
        <v>115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 ht="12.95" customHeight="1">
      <c r="A5" s="116" t="s">
        <v>13</v>
      </c>
      <c r="B5" s="74" t="s">
        <v>46</v>
      </c>
      <c r="C5" s="75" t="s">
        <v>40</v>
      </c>
      <c r="D5" s="76"/>
      <c r="E5" s="76">
        <v>6171</v>
      </c>
      <c r="F5" s="76">
        <v>2322</v>
      </c>
      <c r="G5" s="77" t="s">
        <v>45</v>
      </c>
      <c r="H5" s="78">
        <v>0</v>
      </c>
      <c r="I5" s="79">
        <v>49.73</v>
      </c>
      <c r="J5" s="80">
        <f>H5+I5</f>
        <v>49.73</v>
      </c>
      <c r="K5" s="12"/>
    </row>
    <row r="6" spans="1:11" ht="12.95" customHeight="1">
      <c r="A6" s="117"/>
      <c r="B6" s="13" t="s">
        <v>63</v>
      </c>
      <c r="C6" s="14"/>
      <c r="D6" s="11"/>
      <c r="E6" s="11">
        <v>5311</v>
      </c>
      <c r="F6" s="11">
        <v>5424</v>
      </c>
      <c r="G6" s="15" t="s">
        <v>47</v>
      </c>
      <c r="H6" s="24">
        <v>15</v>
      </c>
      <c r="I6" s="17">
        <v>45.51</v>
      </c>
      <c r="J6" s="18">
        <f>H6+I6</f>
        <v>60.51</v>
      </c>
      <c r="K6" s="82"/>
    </row>
    <row r="7" spans="1:11" ht="12.95" customHeight="1">
      <c r="A7" s="118"/>
      <c r="B7" s="13" t="s">
        <v>64</v>
      </c>
      <c r="C7" s="14"/>
      <c r="D7" s="11"/>
      <c r="E7" s="11">
        <v>3639</v>
      </c>
      <c r="F7" s="11">
        <v>6121</v>
      </c>
      <c r="G7" s="15" t="s">
        <v>42</v>
      </c>
      <c r="H7" s="24">
        <v>37</v>
      </c>
      <c r="I7" s="17">
        <v>4.22</v>
      </c>
      <c r="J7" s="18">
        <f aca="true" t="shared" si="0" ref="J7:J10">H7+I7</f>
        <v>41.22</v>
      </c>
      <c r="K7" s="82"/>
    </row>
    <row r="8" spans="1:11" ht="12.95" customHeight="1">
      <c r="A8" s="116" t="s">
        <v>14</v>
      </c>
      <c r="B8" s="74" t="s">
        <v>66</v>
      </c>
      <c r="C8" s="75" t="s">
        <v>40</v>
      </c>
      <c r="D8" s="76">
        <v>103533063</v>
      </c>
      <c r="E8" s="76"/>
      <c r="F8" s="76">
        <v>4116</v>
      </c>
      <c r="G8" s="77" t="s">
        <v>51</v>
      </c>
      <c r="H8" s="78">
        <v>0</v>
      </c>
      <c r="I8" s="79">
        <v>1492.95</v>
      </c>
      <c r="J8" s="80">
        <f t="shared" si="0"/>
        <v>1492.95</v>
      </c>
      <c r="K8" s="82"/>
    </row>
    <row r="9" spans="1:11" ht="12.95" customHeight="1">
      <c r="A9" s="117"/>
      <c r="B9" s="74" t="s">
        <v>65</v>
      </c>
      <c r="C9" s="75" t="s">
        <v>40</v>
      </c>
      <c r="D9" s="76">
        <v>103133063</v>
      </c>
      <c r="E9" s="76"/>
      <c r="F9" s="76">
        <v>4116</v>
      </c>
      <c r="G9" s="77" t="s">
        <v>51</v>
      </c>
      <c r="H9" s="78">
        <v>0</v>
      </c>
      <c r="I9" s="79">
        <v>263.462</v>
      </c>
      <c r="J9" s="80">
        <f t="shared" si="0"/>
        <v>263.462</v>
      </c>
      <c r="K9" s="82"/>
    </row>
    <row r="10" spans="1:11" ht="12.95" customHeight="1">
      <c r="A10" s="117"/>
      <c r="B10" s="74" t="s">
        <v>69</v>
      </c>
      <c r="C10" s="75" t="s">
        <v>40</v>
      </c>
      <c r="D10" s="76">
        <v>103533063</v>
      </c>
      <c r="E10" s="76">
        <v>3421</v>
      </c>
      <c r="F10" s="76">
        <v>5336</v>
      </c>
      <c r="G10" s="77" t="s">
        <v>51</v>
      </c>
      <c r="H10" s="78">
        <v>0</v>
      </c>
      <c r="I10" s="79">
        <v>1492.95</v>
      </c>
      <c r="J10" s="80">
        <f t="shared" si="0"/>
        <v>1492.95</v>
      </c>
      <c r="K10" s="82"/>
    </row>
    <row r="11" spans="1:11" ht="12.95" customHeight="1">
      <c r="A11" s="118"/>
      <c r="B11" s="74" t="s">
        <v>69</v>
      </c>
      <c r="C11" s="75" t="s">
        <v>40</v>
      </c>
      <c r="D11" s="76">
        <v>103133063</v>
      </c>
      <c r="E11" s="76">
        <v>3421</v>
      </c>
      <c r="F11" s="76">
        <v>5336</v>
      </c>
      <c r="G11" s="77" t="s">
        <v>51</v>
      </c>
      <c r="H11" s="78">
        <v>0</v>
      </c>
      <c r="I11" s="79">
        <v>263.46</v>
      </c>
      <c r="J11" s="80">
        <f>H11+I11</f>
        <v>263.46</v>
      </c>
      <c r="K11" s="82"/>
    </row>
    <row r="12" spans="1:10" s="28" customFormat="1" ht="12.95" customHeight="1">
      <c r="A12" s="25"/>
      <c r="B12" s="26"/>
      <c r="C12" s="27"/>
      <c r="D12" s="27"/>
      <c r="E12" s="127" t="s">
        <v>16</v>
      </c>
      <c r="F12" s="127"/>
      <c r="G12" s="127"/>
      <c r="H12" s="22">
        <f>H5+H8+H9</f>
        <v>0</v>
      </c>
      <c r="I12" s="22">
        <f>I5+I8+I9</f>
        <v>1806.142</v>
      </c>
      <c r="J12" s="22">
        <f>J5+J8+J9</f>
        <v>1806.142</v>
      </c>
    </row>
    <row r="13" spans="1:10" s="28" customFormat="1" ht="12.95" customHeight="1">
      <c r="A13" s="25"/>
      <c r="B13" s="29" t="s">
        <v>41</v>
      </c>
      <c r="C13" s="27"/>
      <c r="D13" s="27"/>
      <c r="E13" s="138" t="s">
        <v>17</v>
      </c>
      <c r="F13" s="138"/>
      <c r="G13" s="138"/>
      <c r="H13" s="16">
        <f>H6+H10+H11</f>
        <v>15</v>
      </c>
      <c r="I13" s="16">
        <f>I6+I10+I11</f>
        <v>1801.92</v>
      </c>
      <c r="J13" s="16">
        <f>J6+J10+J11</f>
        <v>1816.92</v>
      </c>
    </row>
    <row r="14" spans="1:10" s="28" customFormat="1" ht="12.95" customHeight="1">
      <c r="A14" s="25"/>
      <c r="B14" s="30"/>
      <c r="C14" s="27"/>
      <c r="D14" s="27"/>
      <c r="E14" s="139" t="s">
        <v>18</v>
      </c>
      <c r="F14" s="139"/>
      <c r="G14" s="139"/>
      <c r="H14" s="31">
        <f>H7</f>
        <v>37</v>
      </c>
      <c r="I14" s="31">
        <f>I7</f>
        <v>4.22</v>
      </c>
      <c r="J14" s="31">
        <f>J7</f>
        <v>41.22</v>
      </c>
    </row>
    <row r="15" spans="1:10" ht="12.95" customHeight="1">
      <c r="A15" s="32"/>
      <c r="B15" s="33"/>
      <c r="C15" s="34"/>
      <c r="D15" s="34"/>
      <c r="E15" s="139" t="s">
        <v>19</v>
      </c>
      <c r="F15" s="139"/>
      <c r="G15" s="139"/>
      <c r="H15" s="35">
        <f>H12-H13-H14</f>
        <v>-52</v>
      </c>
      <c r="I15" s="35">
        <f>I12-I13-I14</f>
        <v>0.00199999999998024</v>
      </c>
      <c r="J15" s="35">
        <f>J12-J13-J14</f>
        <v>-51.99800000000002</v>
      </c>
    </row>
    <row r="16" spans="1:10" ht="12.95" customHeight="1">
      <c r="A16" s="36" t="s">
        <v>20</v>
      </c>
      <c r="B16" s="37"/>
      <c r="C16" s="38"/>
      <c r="D16" s="38"/>
      <c r="E16" s="39"/>
      <c r="F16" s="37"/>
      <c r="G16" s="37"/>
      <c r="H16" s="40"/>
      <c r="I16" s="40"/>
      <c r="J16" s="41"/>
    </row>
    <row r="17" spans="1:10" ht="12.95" customHeight="1">
      <c r="A17" s="123" t="s">
        <v>13</v>
      </c>
      <c r="B17" s="42" t="s">
        <v>98</v>
      </c>
      <c r="C17" s="14"/>
      <c r="D17" s="15"/>
      <c r="E17" s="21">
        <v>3392</v>
      </c>
      <c r="F17" s="21">
        <v>5222</v>
      </c>
      <c r="G17" s="15" t="s">
        <v>49</v>
      </c>
      <c r="H17" s="24">
        <v>200</v>
      </c>
      <c r="I17" s="19">
        <v>-25</v>
      </c>
      <c r="J17" s="24">
        <f aca="true" t="shared" si="1" ref="J17:J40">H17+I17</f>
        <v>175</v>
      </c>
    </row>
    <row r="18" spans="1:10" ht="12.95" customHeight="1">
      <c r="A18" s="123"/>
      <c r="B18" s="84" t="s">
        <v>99</v>
      </c>
      <c r="C18" s="75" t="s">
        <v>40</v>
      </c>
      <c r="D18" s="77"/>
      <c r="E18" s="76">
        <v>3319</v>
      </c>
      <c r="F18" s="76">
        <v>5222</v>
      </c>
      <c r="G18" s="77" t="s">
        <v>50</v>
      </c>
      <c r="H18" s="85">
        <v>0</v>
      </c>
      <c r="I18" s="86">
        <v>25</v>
      </c>
      <c r="J18" s="85">
        <f t="shared" si="1"/>
        <v>25</v>
      </c>
    </row>
    <row r="19" spans="1:10" ht="12.95" customHeight="1">
      <c r="A19" s="123"/>
      <c r="B19" s="42" t="s">
        <v>67</v>
      </c>
      <c r="C19" s="14"/>
      <c r="D19" s="15"/>
      <c r="E19" s="21">
        <v>6112</v>
      </c>
      <c r="F19" s="21">
        <v>5901</v>
      </c>
      <c r="G19" s="15" t="s">
        <v>35</v>
      </c>
      <c r="H19" s="16">
        <v>95</v>
      </c>
      <c r="I19" s="19">
        <v>-8.5</v>
      </c>
      <c r="J19" s="16">
        <f t="shared" si="1"/>
        <v>86.5</v>
      </c>
    </row>
    <row r="20" spans="1:10" ht="12.95" customHeight="1">
      <c r="A20" s="123"/>
      <c r="B20" s="84" t="s">
        <v>71</v>
      </c>
      <c r="C20" s="75" t="s">
        <v>40</v>
      </c>
      <c r="D20" s="77"/>
      <c r="E20" s="76">
        <v>3326</v>
      </c>
      <c r="F20" s="76">
        <v>5222</v>
      </c>
      <c r="G20" s="77" t="s">
        <v>61</v>
      </c>
      <c r="H20" s="85">
        <v>0</v>
      </c>
      <c r="I20" s="86">
        <v>5</v>
      </c>
      <c r="J20" s="85">
        <f t="shared" si="1"/>
        <v>5</v>
      </c>
    </row>
    <row r="21" spans="1:10" ht="12.95" customHeight="1">
      <c r="A21" s="123"/>
      <c r="B21" s="84" t="s">
        <v>70</v>
      </c>
      <c r="C21" s="75" t="s">
        <v>40</v>
      </c>
      <c r="D21" s="77"/>
      <c r="E21" s="76">
        <v>3311</v>
      </c>
      <c r="F21" s="76">
        <v>5222</v>
      </c>
      <c r="G21" s="77" t="s">
        <v>62</v>
      </c>
      <c r="H21" s="85">
        <v>0</v>
      </c>
      <c r="I21" s="86">
        <v>3.5</v>
      </c>
      <c r="J21" s="85">
        <f t="shared" si="1"/>
        <v>3.5</v>
      </c>
    </row>
    <row r="22" spans="1:10" ht="12.95" customHeight="1">
      <c r="A22" s="116" t="s">
        <v>14</v>
      </c>
      <c r="B22" s="42" t="s">
        <v>87</v>
      </c>
      <c r="C22" s="14"/>
      <c r="D22" s="15"/>
      <c r="E22" s="11">
        <v>3419</v>
      </c>
      <c r="F22" s="11">
        <v>5169</v>
      </c>
      <c r="G22" s="15" t="s">
        <v>72</v>
      </c>
      <c r="H22" s="16">
        <v>100</v>
      </c>
      <c r="I22" s="19">
        <v>-82.16</v>
      </c>
      <c r="J22" s="16">
        <f t="shared" si="1"/>
        <v>17.840000000000003</v>
      </c>
    </row>
    <row r="23" spans="1:10" ht="12.95" customHeight="1">
      <c r="A23" s="118"/>
      <c r="B23" s="84" t="s">
        <v>88</v>
      </c>
      <c r="C23" s="75" t="s">
        <v>40</v>
      </c>
      <c r="D23" s="77"/>
      <c r="E23" s="76">
        <v>3419</v>
      </c>
      <c r="F23" s="76">
        <v>5139</v>
      </c>
      <c r="G23" s="77" t="s">
        <v>72</v>
      </c>
      <c r="H23" s="85">
        <v>0</v>
      </c>
      <c r="I23" s="86">
        <v>82.16</v>
      </c>
      <c r="J23" s="85">
        <f t="shared" si="1"/>
        <v>82.16</v>
      </c>
    </row>
    <row r="24" spans="1:10" ht="12.95" customHeight="1">
      <c r="A24" s="116" t="s">
        <v>15</v>
      </c>
      <c r="B24" s="42" t="s">
        <v>75</v>
      </c>
      <c r="C24" s="14"/>
      <c r="D24" s="15" t="s">
        <v>74</v>
      </c>
      <c r="E24" s="11">
        <v>3113</v>
      </c>
      <c r="F24" s="11">
        <v>5169</v>
      </c>
      <c r="G24" s="15" t="s">
        <v>73</v>
      </c>
      <c r="H24" s="16">
        <v>636.38</v>
      </c>
      <c r="I24" s="19">
        <v>-54.9</v>
      </c>
      <c r="J24" s="16">
        <f t="shared" si="1"/>
        <v>581.48</v>
      </c>
    </row>
    <row r="25" spans="1:10" ht="12.95" customHeight="1">
      <c r="A25" s="117"/>
      <c r="B25" s="84" t="s">
        <v>76</v>
      </c>
      <c r="C25" s="75" t="s">
        <v>40</v>
      </c>
      <c r="D25" s="77" t="s">
        <v>74</v>
      </c>
      <c r="E25" s="76">
        <v>3113</v>
      </c>
      <c r="F25" s="76">
        <v>5164</v>
      </c>
      <c r="G25" s="77" t="s">
        <v>73</v>
      </c>
      <c r="H25" s="85">
        <v>0</v>
      </c>
      <c r="I25" s="86">
        <v>7</v>
      </c>
      <c r="J25" s="85">
        <f t="shared" si="1"/>
        <v>7</v>
      </c>
    </row>
    <row r="26" spans="1:10" ht="12.95" customHeight="1">
      <c r="A26" s="117"/>
      <c r="B26" s="84" t="s">
        <v>77</v>
      </c>
      <c r="C26" s="75" t="s">
        <v>40</v>
      </c>
      <c r="D26" s="77" t="s">
        <v>74</v>
      </c>
      <c r="E26" s="76">
        <v>3113</v>
      </c>
      <c r="F26" s="76">
        <v>5167</v>
      </c>
      <c r="G26" s="77" t="s">
        <v>73</v>
      </c>
      <c r="H26" s="85">
        <v>0</v>
      </c>
      <c r="I26" s="86">
        <v>12.9</v>
      </c>
      <c r="J26" s="85">
        <f t="shared" si="1"/>
        <v>12.9</v>
      </c>
    </row>
    <row r="27" spans="1:10" ht="12.95" customHeight="1">
      <c r="A27" s="118"/>
      <c r="B27" s="42" t="s">
        <v>78</v>
      </c>
      <c r="C27" s="14"/>
      <c r="D27" s="15" t="s">
        <v>74</v>
      </c>
      <c r="E27" s="11">
        <v>3113</v>
      </c>
      <c r="F27" s="11">
        <v>5175</v>
      </c>
      <c r="G27" s="15" t="s">
        <v>73</v>
      </c>
      <c r="H27" s="16">
        <v>33.3</v>
      </c>
      <c r="I27" s="19">
        <v>35</v>
      </c>
      <c r="J27" s="16">
        <f>H27+I27</f>
        <v>68.3</v>
      </c>
    </row>
    <row r="28" spans="1:10" ht="12.95" customHeight="1">
      <c r="A28" s="117" t="s">
        <v>36</v>
      </c>
      <c r="B28" s="13" t="s">
        <v>79</v>
      </c>
      <c r="C28" s="14"/>
      <c r="D28" s="15"/>
      <c r="E28" s="11">
        <v>3419</v>
      </c>
      <c r="F28" s="11">
        <v>5194</v>
      </c>
      <c r="G28" s="15"/>
      <c r="H28" s="24">
        <v>5</v>
      </c>
      <c r="I28" s="19">
        <v>-0.65</v>
      </c>
      <c r="J28" s="24">
        <f>H28+I28</f>
        <v>4.35</v>
      </c>
    </row>
    <row r="29" spans="1:10" ht="12.95" customHeight="1">
      <c r="A29" s="118"/>
      <c r="B29" s="20" t="s">
        <v>84</v>
      </c>
      <c r="C29" s="20"/>
      <c r="D29" s="20"/>
      <c r="E29" s="21">
        <v>3514</v>
      </c>
      <c r="F29" s="21">
        <v>5222</v>
      </c>
      <c r="G29" s="20"/>
      <c r="H29" s="24">
        <v>215</v>
      </c>
      <c r="I29" s="92">
        <v>0.65</v>
      </c>
      <c r="J29" s="20">
        <f>H29+I29</f>
        <v>215.65</v>
      </c>
    </row>
    <row r="30" spans="1:10" ht="12.95" customHeight="1">
      <c r="A30" s="94" t="s">
        <v>37</v>
      </c>
      <c r="B30" s="13" t="s">
        <v>93</v>
      </c>
      <c r="C30" s="14"/>
      <c r="D30" s="15"/>
      <c r="E30" s="11">
        <v>3319</v>
      </c>
      <c r="F30" s="11">
        <v>5169</v>
      </c>
      <c r="G30" s="15"/>
      <c r="H30" s="24">
        <v>460</v>
      </c>
      <c r="I30" s="19">
        <v>-345</v>
      </c>
      <c r="J30" s="16">
        <f t="shared" si="1"/>
        <v>115</v>
      </c>
    </row>
    <row r="31" spans="1:10" ht="12.95" customHeight="1">
      <c r="A31" s="116" t="s">
        <v>80</v>
      </c>
      <c r="B31" s="87" t="s">
        <v>53</v>
      </c>
      <c r="C31" s="88"/>
      <c r="D31" s="89"/>
      <c r="E31" s="90">
        <v>2223</v>
      </c>
      <c r="F31" s="90">
        <v>5494</v>
      </c>
      <c r="G31" s="89" t="s">
        <v>52</v>
      </c>
      <c r="H31" s="16">
        <v>10</v>
      </c>
      <c r="I31" s="91">
        <v>-10</v>
      </c>
      <c r="J31" s="16">
        <f t="shared" si="1"/>
        <v>0</v>
      </c>
    </row>
    <row r="32" spans="1:10" ht="12.95" customHeight="1">
      <c r="A32" s="117"/>
      <c r="B32" s="42" t="s">
        <v>57</v>
      </c>
      <c r="C32" s="14"/>
      <c r="D32" s="15"/>
      <c r="E32" s="21">
        <v>2223</v>
      </c>
      <c r="F32" s="21">
        <v>5494</v>
      </c>
      <c r="G32" s="15"/>
      <c r="H32" s="16">
        <v>60</v>
      </c>
      <c r="I32" s="19">
        <v>-60</v>
      </c>
      <c r="J32" s="16">
        <f t="shared" si="1"/>
        <v>0</v>
      </c>
    </row>
    <row r="33" spans="1:10" ht="12.95" customHeight="1">
      <c r="A33" s="117"/>
      <c r="B33" s="42" t="s">
        <v>58</v>
      </c>
      <c r="C33" s="14"/>
      <c r="D33" s="15"/>
      <c r="E33" s="21">
        <v>2223</v>
      </c>
      <c r="F33" s="21">
        <v>5494</v>
      </c>
      <c r="G33" s="15"/>
      <c r="H33" s="16">
        <v>40</v>
      </c>
      <c r="I33" s="19">
        <v>-40</v>
      </c>
      <c r="J33" s="16">
        <f t="shared" si="1"/>
        <v>0</v>
      </c>
    </row>
    <row r="34" spans="1:10" ht="12.95" customHeight="1">
      <c r="A34" s="117"/>
      <c r="B34" s="84" t="s">
        <v>60</v>
      </c>
      <c r="C34" s="75" t="s">
        <v>40</v>
      </c>
      <c r="D34" s="77"/>
      <c r="E34" s="76">
        <v>2223</v>
      </c>
      <c r="F34" s="76">
        <v>5169</v>
      </c>
      <c r="G34" s="77" t="s">
        <v>52</v>
      </c>
      <c r="H34" s="85">
        <v>0</v>
      </c>
      <c r="I34" s="86">
        <v>70</v>
      </c>
      <c r="J34" s="85">
        <f t="shared" si="1"/>
        <v>70</v>
      </c>
    </row>
    <row r="35" spans="1:10" ht="12.95" customHeight="1">
      <c r="A35" s="118"/>
      <c r="B35" s="84" t="s">
        <v>59</v>
      </c>
      <c r="C35" s="75" t="s">
        <v>40</v>
      </c>
      <c r="D35" s="77"/>
      <c r="E35" s="76">
        <v>2223</v>
      </c>
      <c r="F35" s="76">
        <v>5169</v>
      </c>
      <c r="G35" s="77" t="s">
        <v>52</v>
      </c>
      <c r="H35" s="85">
        <v>0</v>
      </c>
      <c r="I35" s="86">
        <v>40</v>
      </c>
      <c r="J35" s="85">
        <f t="shared" si="1"/>
        <v>40</v>
      </c>
    </row>
    <row r="36" spans="1:10" ht="12.95" customHeight="1">
      <c r="A36" s="117" t="s">
        <v>89</v>
      </c>
      <c r="B36" s="23" t="s">
        <v>55</v>
      </c>
      <c r="C36" s="14"/>
      <c r="D36" s="13"/>
      <c r="E36" s="21">
        <v>2223</v>
      </c>
      <c r="F36" s="21">
        <v>5494</v>
      </c>
      <c r="G36" s="21"/>
      <c r="H36" s="18">
        <v>10</v>
      </c>
      <c r="I36" s="43">
        <v>-5</v>
      </c>
      <c r="J36" s="18">
        <f t="shared" si="1"/>
        <v>5</v>
      </c>
    </row>
    <row r="37" spans="1:10" ht="12.95" customHeight="1">
      <c r="A37" s="118"/>
      <c r="B37" s="23" t="s">
        <v>54</v>
      </c>
      <c r="C37" s="14"/>
      <c r="D37" s="13"/>
      <c r="E37" s="11">
        <v>2223</v>
      </c>
      <c r="F37" s="11">
        <v>5494</v>
      </c>
      <c r="G37" s="15" t="s">
        <v>56</v>
      </c>
      <c r="H37" s="18">
        <v>5</v>
      </c>
      <c r="I37" s="43">
        <v>5</v>
      </c>
      <c r="J37" s="18">
        <f t="shared" si="1"/>
        <v>10</v>
      </c>
    </row>
    <row r="38" spans="1:10" ht="12.95" customHeight="1">
      <c r="A38" s="116" t="s">
        <v>91</v>
      </c>
      <c r="B38" s="23" t="s">
        <v>81</v>
      </c>
      <c r="C38" s="14"/>
      <c r="D38" s="13"/>
      <c r="E38" s="11">
        <v>5212</v>
      </c>
      <c r="F38" s="11">
        <v>5169</v>
      </c>
      <c r="G38" s="15"/>
      <c r="H38" s="18">
        <v>385</v>
      </c>
      <c r="I38" s="43">
        <v>-20</v>
      </c>
      <c r="J38" s="18">
        <f t="shared" si="1"/>
        <v>365</v>
      </c>
    </row>
    <row r="39" spans="1:10" ht="12.95" customHeight="1">
      <c r="A39" s="117"/>
      <c r="B39" s="23" t="s">
        <v>85</v>
      </c>
      <c r="C39" s="14"/>
      <c r="D39" s="13"/>
      <c r="E39" s="11">
        <v>5512</v>
      </c>
      <c r="F39" s="11">
        <v>5169</v>
      </c>
      <c r="G39" s="15" t="s">
        <v>82</v>
      </c>
      <c r="H39" s="18">
        <v>8</v>
      </c>
      <c r="I39" s="43">
        <v>15</v>
      </c>
      <c r="J39" s="18">
        <f t="shared" si="1"/>
        <v>23</v>
      </c>
    </row>
    <row r="40" spans="1:10" ht="12.95" customHeight="1">
      <c r="A40" s="118"/>
      <c r="B40" s="23" t="s">
        <v>86</v>
      </c>
      <c r="C40" s="14"/>
      <c r="D40" s="13"/>
      <c r="E40" s="11">
        <v>5512</v>
      </c>
      <c r="F40" s="11">
        <v>5169</v>
      </c>
      <c r="G40" s="15" t="s">
        <v>83</v>
      </c>
      <c r="H40" s="18">
        <v>10</v>
      </c>
      <c r="I40" s="43">
        <v>5</v>
      </c>
      <c r="J40" s="18">
        <f t="shared" si="1"/>
        <v>15</v>
      </c>
    </row>
    <row r="41" spans="1:10" ht="12.95" customHeight="1">
      <c r="A41" s="96" t="s">
        <v>92</v>
      </c>
      <c r="B41" s="74" t="s">
        <v>94</v>
      </c>
      <c r="C41" s="75" t="s">
        <v>40</v>
      </c>
      <c r="D41" s="77"/>
      <c r="E41" s="76">
        <v>3744</v>
      </c>
      <c r="F41" s="76">
        <v>5168</v>
      </c>
      <c r="G41" s="77" t="s">
        <v>48</v>
      </c>
      <c r="H41" s="78">
        <v>0</v>
      </c>
      <c r="I41" s="86">
        <v>5</v>
      </c>
      <c r="J41" s="78">
        <f>H41+I41</f>
        <v>5</v>
      </c>
    </row>
    <row r="42" spans="1:10" ht="12.95" customHeight="1">
      <c r="A42" s="32"/>
      <c r="B42" s="37"/>
      <c r="C42" s="38"/>
      <c r="D42" s="38"/>
      <c r="E42" s="129" t="s">
        <v>21</v>
      </c>
      <c r="F42" s="130"/>
      <c r="G42" s="131"/>
      <c r="H42" s="47">
        <f>SUM(H17:H41)</f>
        <v>2272.6800000000003</v>
      </c>
      <c r="I42" s="47">
        <f>SUM(I17:I41)</f>
        <v>-340</v>
      </c>
      <c r="J42" s="47">
        <f>SUM(J17:J41)</f>
        <v>1932.68</v>
      </c>
    </row>
    <row r="43" spans="1:11" ht="12.95" customHeight="1">
      <c r="A43" s="48" t="s">
        <v>22</v>
      </c>
      <c r="B43" s="37"/>
      <c r="C43" s="38"/>
      <c r="D43" s="38"/>
      <c r="E43" s="39"/>
      <c r="F43" s="37"/>
      <c r="G43" s="37"/>
      <c r="H43" s="40"/>
      <c r="I43" s="40"/>
      <c r="J43" s="49"/>
      <c r="K43" s="37"/>
    </row>
    <row r="44" spans="1:11" s="28" customFormat="1" ht="12.95" customHeight="1">
      <c r="A44" s="83" t="s">
        <v>13</v>
      </c>
      <c r="B44" s="20" t="s">
        <v>95</v>
      </c>
      <c r="C44" s="21"/>
      <c r="D44" s="21"/>
      <c r="E44" s="21">
        <v>2331</v>
      </c>
      <c r="F44" s="21">
        <v>6121</v>
      </c>
      <c r="G44" s="21">
        <v>7266</v>
      </c>
      <c r="H44" s="45">
        <v>50</v>
      </c>
      <c r="I44" s="46">
        <v>-5</v>
      </c>
      <c r="J44" s="24">
        <f>H44+I44</f>
        <v>45</v>
      </c>
      <c r="K44" s="50"/>
    </row>
    <row r="45" spans="1:11" s="28" customFormat="1" ht="12.95" customHeight="1">
      <c r="A45" s="93" t="s">
        <v>14</v>
      </c>
      <c r="B45" s="74" t="s">
        <v>90</v>
      </c>
      <c r="C45" s="75" t="s">
        <v>40</v>
      </c>
      <c r="D45" s="76"/>
      <c r="E45" s="76">
        <v>3319</v>
      </c>
      <c r="F45" s="76">
        <v>6127</v>
      </c>
      <c r="G45" s="76"/>
      <c r="H45" s="80">
        <v>0</v>
      </c>
      <c r="I45" s="95">
        <v>345</v>
      </c>
      <c r="J45" s="78">
        <f>H45+I45</f>
        <v>345</v>
      </c>
      <c r="K45" s="50"/>
    </row>
    <row r="46" spans="1:10" ht="12.95" customHeight="1">
      <c r="A46" s="34"/>
      <c r="B46" s="33"/>
      <c r="C46" s="34"/>
      <c r="D46" s="34"/>
      <c r="E46" s="128" t="s">
        <v>23</v>
      </c>
      <c r="F46" s="128"/>
      <c r="G46" s="128"/>
      <c r="H46" s="81">
        <f>SUM(H44:H45)</f>
        <v>50</v>
      </c>
      <c r="I46" s="81">
        <f>SUM(I44:I45)</f>
        <v>340</v>
      </c>
      <c r="J46" s="81">
        <f>SUM(J44:J45)</f>
        <v>390</v>
      </c>
    </row>
    <row r="47" spans="1:10" ht="12.95" customHeight="1">
      <c r="A47" s="30" t="s">
        <v>38</v>
      </c>
      <c r="B47" s="33"/>
      <c r="C47" s="34"/>
      <c r="D47" s="34"/>
      <c r="E47" s="67"/>
      <c r="F47" s="67"/>
      <c r="G47" s="67"/>
      <c r="H47" s="70"/>
      <c r="I47" s="71"/>
      <c r="J47" s="70"/>
    </row>
    <row r="48" spans="1:10" ht="12.95" customHeight="1">
      <c r="A48" s="121" t="s">
        <v>13</v>
      </c>
      <c r="B48" s="97" t="s">
        <v>96</v>
      </c>
      <c r="C48" s="98"/>
      <c r="D48" s="98"/>
      <c r="E48" s="99"/>
      <c r="F48" s="101">
        <v>8115</v>
      </c>
      <c r="G48" s="99"/>
      <c r="H48" s="100">
        <v>6624</v>
      </c>
      <c r="I48" s="72">
        <v>10000</v>
      </c>
      <c r="J48" s="24">
        <f>H48+I48</f>
        <v>16624</v>
      </c>
    </row>
    <row r="49" spans="1:10" ht="12.95" customHeight="1">
      <c r="A49" s="122"/>
      <c r="B49" s="13" t="s">
        <v>97</v>
      </c>
      <c r="C49" s="11"/>
      <c r="D49" s="11"/>
      <c r="E49" s="73"/>
      <c r="F49" s="101">
        <v>8123</v>
      </c>
      <c r="G49" s="73"/>
      <c r="H49" s="24">
        <v>24000</v>
      </c>
      <c r="I49" s="17">
        <v>-10000</v>
      </c>
      <c r="J49" s="24">
        <f>H49+I49</f>
        <v>14000</v>
      </c>
    </row>
    <row r="50" spans="1:10" ht="12.75" customHeight="1">
      <c r="A50" s="34"/>
      <c r="B50" s="33"/>
      <c r="C50" s="34"/>
      <c r="D50" s="34"/>
      <c r="E50" s="132" t="s">
        <v>39</v>
      </c>
      <c r="F50" s="133"/>
      <c r="G50" s="134"/>
      <c r="H50" s="68"/>
      <c r="I50" s="72">
        <f>SUM(I48:I49)</f>
        <v>0</v>
      </c>
      <c r="J50" s="31"/>
    </row>
    <row r="51" spans="1:10" ht="12.95" customHeight="1">
      <c r="A51" s="34"/>
      <c r="B51" s="33"/>
      <c r="C51" s="34"/>
      <c r="D51" s="34"/>
      <c r="E51" s="51"/>
      <c r="F51" s="51"/>
      <c r="G51" s="52"/>
      <c r="H51" s="68"/>
      <c r="I51" s="69"/>
      <c r="J51" s="31"/>
    </row>
    <row r="52" spans="2:10" ht="12.95" customHeight="1">
      <c r="B52" s="53" t="s">
        <v>33</v>
      </c>
      <c r="C52" s="38"/>
      <c r="D52" s="38"/>
      <c r="E52" s="135" t="s">
        <v>16</v>
      </c>
      <c r="F52" s="136"/>
      <c r="G52" s="136"/>
      <c r="H52" s="137"/>
      <c r="I52" s="46">
        <f>I12</f>
        <v>1806.142</v>
      </c>
      <c r="J52" s="46"/>
    </row>
    <row r="53" spans="2:10" ht="12.95" customHeight="1">
      <c r="B53" s="37"/>
      <c r="C53" s="38"/>
      <c r="D53" s="38"/>
      <c r="E53" s="135" t="s">
        <v>24</v>
      </c>
      <c r="F53" s="136"/>
      <c r="G53" s="136"/>
      <c r="H53" s="137"/>
      <c r="I53" s="46">
        <f>I42+I13</f>
        <v>1461.92</v>
      </c>
      <c r="J53" s="20"/>
    </row>
    <row r="54" spans="2:10" ht="12.95" customHeight="1">
      <c r="B54" s="37"/>
      <c r="C54" s="38"/>
      <c r="D54" s="38"/>
      <c r="E54" s="135" t="s">
        <v>25</v>
      </c>
      <c r="F54" s="136"/>
      <c r="G54" s="136"/>
      <c r="H54" s="137"/>
      <c r="I54" s="46">
        <f>I46+I14</f>
        <v>344.22</v>
      </c>
      <c r="J54" s="45"/>
    </row>
    <row r="55" spans="2:10" ht="12.95" customHeight="1">
      <c r="B55" s="37"/>
      <c r="C55" s="38"/>
      <c r="D55" s="38"/>
      <c r="E55" s="135" t="s">
        <v>26</v>
      </c>
      <c r="F55" s="136"/>
      <c r="G55" s="136"/>
      <c r="H55" s="137"/>
      <c r="I55" s="46">
        <f>I53+I54</f>
        <v>1806.14</v>
      </c>
      <c r="J55" s="45"/>
    </row>
    <row r="56" spans="2:10" ht="12.95" customHeight="1">
      <c r="B56" s="37"/>
      <c r="C56" s="38"/>
      <c r="D56" s="38"/>
      <c r="E56" s="124" t="s">
        <v>27</v>
      </c>
      <c r="F56" s="125"/>
      <c r="G56" s="125"/>
      <c r="H56" s="126"/>
      <c r="I56" s="46">
        <f>I52-I55</f>
        <v>0.0019999999999527063</v>
      </c>
      <c r="J56" s="45"/>
    </row>
    <row r="57" spans="2:10" ht="12.95" customHeight="1">
      <c r="B57" s="37"/>
      <c r="C57" s="38"/>
      <c r="D57" s="38"/>
      <c r="E57" s="124" t="s">
        <v>28</v>
      </c>
      <c r="F57" s="125"/>
      <c r="G57" s="125"/>
      <c r="H57" s="126"/>
      <c r="I57" s="46">
        <f>I50</f>
        <v>0</v>
      </c>
      <c r="J57" s="45"/>
    </row>
    <row r="58" spans="5:10" ht="12.95" customHeight="1">
      <c r="E58" s="61" t="s">
        <v>29</v>
      </c>
      <c r="G58" s="37"/>
      <c r="H58" s="62">
        <v>43530</v>
      </c>
      <c r="J58" s="62">
        <v>43544</v>
      </c>
    </row>
    <row r="59" spans="2:10" ht="12.95" customHeight="1">
      <c r="B59" s="53" t="s">
        <v>34</v>
      </c>
      <c r="C59" s="38"/>
      <c r="D59" s="38"/>
      <c r="E59" s="63" t="s">
        <v>30</v>
      </c>
      <c r="F59" s="54"/>
      <c r="G59" s="55"/>
      <c r="H59" s="64">
        <v>563687.62</v>
      </c>
      <c r="I59" s="46">
        <f>I52</f>
        <v>1806.142</v>
      </c>
      <c r="J59" s="46">
        <f>H59+I59</f>
        <v>565493.762</v>
      </c>
    </row>
    <row r="60" spans="2:10" ht="12.95" customHeight="1">
      <c r="B60" s="37"/>
      <c r="C60" s="38"/>
      <c r="D60" s="38"/>
      <c r="E60" s="56" t="s">
        <v>24</v>
      </c>
      <c r="F60" s="57"/>
      <c r="G60" s="44"/>
      <c r="H60" s="65">
        <v>344524.42</v>
      </c>
      <c r="I60" s="46">
        <f>I42+I13</f>
        <v>1461.92</v>
      </c>
      <c r="J60" s="45">
        <f>H60+I60</f>
        <v>345986.33999999997</v>
      </c>
    </row>
    <row r="61" spans="2:10" ht="12.95" customHeight="1">
      <c r="B61" s="37"/>
      <c r="C61" s="38"/>
      <c r="D61" s="38"/>
      <c r="E61" s="32" t="s">
        <v>25</v>
      </c>
      <c r="F61" s="37"/>
      <c r="G61" s="58"/>
      <c r="H61" s="65">
        <v>219163.2</v>
      </c>
      <c r="I61" s="46">
        <f>I46+I14</f>
        <v>344.22</v>
      </c>
      <c r="J61" s="45">
        <f>H61+I61</f>
        <v>219507.42</v>
      </c>
    </row>
    <row r="62" spans="2:10" ht="12.95" customHeight="1">
      <c r="B62" s="62" t="s">
        <v>68</v>
      </c>
      <c r="E62" s="59" t="s">
        <v>31</v>
      </c>
      <c r="F62" s="57"/>
      <c r="G62" s="44"/>
      <c r="H62" s="46">
        <f>H60+H61</f>
        <v>563687.62</v>
      </c>
      <c r="I62" s="46">
        <f>SUM(I60:I61)</f>
        <v>1806.14</v>
      </c>
      <c r="J62" s="46">
        <f>SUM(J60:J61)</f>
        <v>565493.76</v>
      </c>
    </row>
    <row r="63" spans="5:10" ht="12.95" customHeight="1">
      <c r="E63" s="32" t="s">
        <v>19</v>
      </c>
      <c r="F63" s="37"/>
      <c r="G63" s="58"/>
      <c r="H63" s="45">
        <f>H59-H62</f>
        <v>0</v>
      </c>
      <c r="I63" s="46">
        <f>I59-I62</f>
        <v>0.0019999999999527063</v>
      </c>
      <c r="J63" s="45">
        <f>J59-J62</f>
        <v>0.001999999978579581</v>
      </c>
    </row>
    <row r="64" spans="5:10" ht="12.95" customHeight="1">
      <c r="E64" s="59" t="s">
        <v>32</v>
      </c>
      <c r="F64" s="57"/>
      <c r="G64" s="44"/>
      <c r="H64" s="66">
        <v>0</v>
      </c>
      <c r="I64" s="46">
        <f>I57</f>
        <v>0</v>
      </c>
      <c r="J64" s="46">
        <f>H64+I64</f>
        <v>0</v>
      </c>
    </row>
    <row r="65" ht="12.95" customHeight="1"/>
    <row r="66" ht="12.95" customHeight="1"/>
  </sheetData>
  <mergeCells count="27">
    <mergeCell ref="E57:H57"/>
    <mergeCell ref="G2:G3"/>
    <mergeCell ref="E12:G12"/>
    <mergeCell ref="E46:G46"/>
    <mergeCell ref="E42:G42"/>
    <mergeCell ref="E50:G50"/>
    <mergeCell ref="E52:H52"/>
    <mergeCell ref="E53:H53"/>
    <mergeCell ref="E54:H54"/>
    <mergeCell ref="E55:H55"/>
    <mergeCell ref="E56:H56"/>
    <mergeCell ref="E2:E3"/>
    <mergeCell ref="E13:G13"/>
    <mergeCell ref="E14:G14"/>
    <mergeCell ref="E15:G15"/>
    <mergeCell ref="F2:F3"/>
    <mergeCell ref="A5:A7"/>
    <mergeCell ref="A8:A11"/>
    <mergeCell ref="A31:A35"/>
    <mergeCell ref="B2:B3"/>
    <mergeCell ref="A48:A49"/>
    <mergeCell ref="A17:A21"/>
    <mergeCell ref="A22:A23"/>
    <mergeCell ref="A24:A27"/>
    <mergeCell ref="A28:A29"/>
    <mergeCell ref="A36:A37"/>
    <mergeCell ref="A38:A40"/>
  </mergeCells>
  <conditionalFormatting sqref="B1:B2">
    <cfRule type="expression" priority="43" dxfId="2" stopIfTrue="1">
      <formula>$L1="Z"</formula>
    </cfRule>
    <cfRule type="expression" priority="44" dxfId="1" stopIfTrue="1">
      <formula>$L1="T"</formula>
    </cfRule>
    <cfRule type="expression" priority="45" dxfId="0" stopIfTrue="1">
      <formula>$L1="Y"</formula>
    </cfRule>
  </conditionalFormatting>
  <conditionalFormatting sqref="B2">
    <cfRule type="expression" priority="40" dxfId="2" stopIfTrue="1">
      <formula>$L2="Z"</formula>
    </cfRule>
    <cfRule type="expression" priority="41" dxfId="1" stopIfTrue="1">
      <formula>$L2="T"</formula>
    </cfRule>
    <cfRule type="expression" priority="42" dxfId="0" stopIfTrue="1">
      <formula>$L2="Y"</formula>
    </cfRule>
  </conditionalFormatting>
  <conditionalFormatting sqref="C12:D14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60">
    <cfRule type="expression" priority="22" dxfId="2" stopIfTrue="1">
      <formula>$J60="Z"</formula>
    </cfRule>
    <cfRule type="expression" priority="23" dxfId="1" stopIfTrue="1">
      <formula>$J60="T"</formula>
    </cfRule>
    <cfRule type="expression" priority="24" dxfId="0" stopIfTrue="1">
      <formula>$J60="Y"</formula>
    </cfRule>
  </conditionalFormatting>
  <conditionalFormatting sqref="H61">
    <cfRule type="expression" priority="19" dxfId="2" stopIfTrue="1">
      <formula>$J61="Z"</formula>
    </cfRule>
    <cfRule type="expression" priority="20" dxfId="1" stopIfTrue="1">
      <formula>$J61="T"</formula>
    </cfRule>
    <cfRule type="expression" priority="21" dxfId="0" stopIfTrue="1">
      <formula>$J61="Y"</formula>
    </cfRule>
  </conditionalFormatting>
  <conditionalFormatting sqref="H133">
    <cfRule type="expression" priority="16" dxfId="2" stopIfTrue="1">
      <formula>$J133="Z"</formula>
    </cfRule>
    <cfRule type="expression" priority="17" dxfId="1" stopIfTrue="1">
      <formula>$J133="T"</formula>
    </cfRule>
    <cfRule type="expression" priority="18" dxfId="0" stopIfTrue="1">
      <formula>$J133="Y"</formula>
    </cfRule>
  </conditionalFormatting>
  <conditionalFormatting sqref="H134">
    <cfRule type="expression" priority="13" dxfId="2" stopIfTrue="1">
      <formula>$J134="Z"</formula>
    </cfRule>
    <cfRule type="expression" priority="14" dxfId="1" stopIfTrue="1">
      <formula>$J134="T"</formula>
    </cfRule>
    <cfRule type="expression" priority="15" dxfId="0" stopIfTrue="1">
      <formula>$J134="Y"</formula>
    </cfRule>
  </conditionalFormatting>
  <conditionalFormatting sqref="H135">
    <cfRule type="expression" priority="10" dxfId="2" stopIfTrue="1">
      <formula>$J135="Z"</formula>
    </cfRule>
    <cfRule type="expression" priority="11" dxfId="1" stopIfTrue="1">
      <formula>$J135="T"</formula>
    </cfRule>
    <cfRule type="expression" priority="12" dxfId="0" stopIfTrue="1">
      <formula>$J135="Y"</formula>
    </cfRule>
  </conditionalFormatting>
  <conditionalFormatting sqref="H59">
    <cfRule type="expression" priority="7" dxfId="2" stopIfTrue="1">
      <formula>$J59="Z"</formula>
    </cfRule>
    <cfRule type="expression" priority="8" dxfId="1" stopIfTrue="1">
      <formula>$J59="T"</formula>
    </cfRule>
    <cfRule type="expression" priority="9" dxfId="0" stopIfTrue="1">
      <formula>$J59="Y"</formula>
    </cfRule>
  </conditionalFormatting>
  <conditionalFormatting sqref="H60">
    <cfRule type="expression" priority="4" dxfId="2" stopIfTrue="1">
      <formula>$J60="Z"</formula>
    </cfRule>
    <cfRule type="expression" priority="5" dxfId="1" stopIfTrue="1">
      <formula>$J60="T"</formula>
    </cfRule>
    <cfRule type="expression" priority="6" dxfId="0" stopIfTrue="1">
      <formula>$J60="Y"</formula>
    </cfRule>
  </conditionalFormatting>
  <conditionalFormatting sqref="H61">
    <cfRule type="expression" priority="1" dxfId="2" stopIfTrue="1">
      <formula>$J61="Z"</formula>
    </cfRule>
    <cfRule type="expression" priority="2" dxfId="1" stopIfTrue="1">
      <formula>$J61="T"</formula>
    </cfRule>
    <cfRule type="expression" priority="3" dxfId="0" stopIfTrue="1">
      <formula>$J61="Y"</formula>
    </cfRule>
  </conditionalFormatting>
  <printOptions/>
  <pageMargins left="0.2362204724409449" right="0.2362204724409449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6">
      <selection activeCell="J48" sqref="J48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60" customWidth="1"/>
    <col min="4" max="4" width="10.00390625" style="60" bestFit="1" customWidth="1"/>
    <col min="5" max="7" width="6.7109375" style="4" customWidth="1"/>
    <col min="8" max="8" width="12.140625" style="4" customWidth="1"/>
    <col min="9" max="9" width="9.421875" style="4" customWidth="1"/>
    <col min="10" max="10" width="10.7109375" style="4" customWidth="1"/>
    <col min="11" max="11" width="13.28125" style="4" customWidth="1"/>
    <col min="12" max="12" width="11.7109375" style="4" customWidth="1"/>
    <col min="13" max="16384" width="9.140625" style="4" customWidth="1"/>
  </cols>
  <sheetData>
    <row r="1" spans="1:10" ht="15">
      <c r="A1" s="1" t="s">
        <v>132</v>
      </c>
      <c r="B1" s="2"/>
      <c r="C1" s="3"/>
      <c r="D1" s="3"/>
      <c r="H1" s="2" t="s">
        <v>133</v>
      </c>
      <c r="I1" s="2"/>
      <c r="J1" s="1"/>
    </row>
    <row r="2" spans="1:10" s="2" customFormat="1" ht="15">
      <c r="A2" s="5" t="s">
        <v>0</v>
      </c>
      <c r="B2" s="119" t="s">
        <v>1</v>
      </c>
      <c r="C2" s="5"/>
      <c r="D2" s="5" t="s">
        <v>2</v>
      </c>
      <c r="E2" s="119" t="s">
        <v>3</v>
      </c>
      <c r="F2" s="119" t="s">
        <v>4</v>
      </c>
      <c r="G2" s="119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0"/>
      <c r="C3" s="6"/>
      <c r="D3" s="6" t="s">
        <v>10</v>
      </c>
      <c r="E3" s="120"/>
      <c r="F3" s="120"/>
      <c r="G3" s="120"/>
      <c r="H3" s="6" t="s">
        <v>11</v>
      </c>
      <c r="I3" s="6" t="s">
        <v>115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 ht="15">
      <c r="A5" s="116" t="s">
        <v>13</v>
      </c>
      <c r="B5" s="74" t="s">
        <v>107</v>
      </c>
      <c r="C5" s="75" t="s">
        <v>40</v>
      </c>
      <c r="D5" s="76">
        <v>13305</v>
      </c>
      <c r="E5" s="76"/>
      <c r="F5" s="76">
        <v>4122</v>
      </c>
      <c r="G5" s="77" t="s">
        <v>100</v>
      </c>
      <c r="H5" s="78">
        <v>0</v>
      </c>
      <c r="I5" s="79">
        <v>368.02</v>
      </c>
      <c r="J5" s="80">
        <f>H5+I5</f>
        <v>368.02</v>
      </c>
      <c r="K5" s="12"/>
    </row>
    <row r="6" spans="1:11" ht="15">
      <c r="A6" s="117"/>
      <c r="B6" s="74" t="s">
        <v>108</v>
      </c>
      <c r="C6" s="75" t="s">
        <v>40</v>
      </c>
      <c r="D6" s="76">
        <v>13305</v>
      </c>
      <c r="E6" s="76">
        <v>4356</v>
      </c>
      <c r="F6" s="76">
        <v>5336</v>
      </c>
      <c r="G6" s="77" t="s">
        <v>100</v>
      </c>
      <c r="H6" s="78">
        <v>0</v>
      </c>
      <c r="I6" s="79">
        <v>368.02</v>
      </c>
      <c r="J6" s="80">
        <f>H6+I6</f>
        <v>368.02</v>
      </c>
      <c r="K6" s="82"/>
    </row>
    <row r="7" spans="1:11" ht="15">
      <c r="A7" s="117"/>
      <c r="B7" s="74" t="s">
        <v>110</v>
      </c>
      <c r="C7" s="75" t="s">
        <v>40</v>
      </c>
      <c r="D7" s="76">
        <v>13305</v>
      </c>
      <c r="E7" s="76"/>
      <c r="F7" s="76">
        <v>4122</v>
      </c>
      <c r="G7" s="77" t="s">
        <v>101</v>
      </c>
      <c r="H7" s="78">
        <v>0</v>
      </c>
      <c r="I7" s="79">
        <v>5190.36</v>
      </c>
      <c r="J7" s="80">
        <f aca="true" t="shared" si="0" ref="J7:J17">H7+I7</f>
        <v>5190.36</v>
      </c>
      <c r="K7" s="82"/>
    </row>
    <row r="8" spans="1:11" ht="15">
      <c r="A8" s="117"/>
      <c r="B8" s="74" t="s">
        <v>111</v>
      </c>
      <c r="C8" s="75" t="s">
        <v>40</v>
      </c>
      <c r="D8" s="76">
        <v>13305</v>
      </c>
      <c r="E8" s="76">
        <v>4350</v>
      </c>
      <c r="F8" s="76">
        <v>5336</v>
      </c>
      <c r="G8" s="77" t="s">
        <v>101</v>
      </c>
      <c r="H8" s="78">
        <v>0</v>
      </c>
      <c r="I8" s="79">
        <v>5190.36</v>
      </c>
      <c r="J8" s="80">
        <f t="shared" si="0"/>
        <v>5190.36</v>
      </c>
      <c r="K8" s="82"/>
    </row>
    <row r="9" spans="1:11" ht="15">
      <c r="A9" s="117"/>
      <c r="B9" s="74" t="s">
        <v>112</v>
      </c>
      <c r="C9" s="75" t="s">
        <v>40</v>
      </c>
      <c r="D9" s="76">
        <v>13305</v>
      </c>
      <c r="E9" s="76"/>
      <c r="F9" s="76">
        <v>4122</v>
      </c>
      <c r="G9" s="77" t="s">
        <v>102</v>
      </c>
      <c r="H9" s="78">
        <v>0</v>
      </c>
      <c r="I9" s="79">
        <v>1344</v>
      </c>
      <c r="J9" s="80">
        <f t="shared" si="0"/>
        <v>1344</v>
      </c>
      <c r="K9" s="82"/>
    </row>
    <row r="10" spans="1:11" ht="15">
      <c r="A10" s="117"/>
      <c r="B10" s="74" t="s">
        <v>113</v>
      </c>
      <c r="C10" s="75" t="s">
        <v>40</v>
      </c>
      <c r="D10" s="76">
        <v>13305</v>
      </c>
      <c r="E10" s="76">
        <v>4351</v>
      </c>
      <c r="F10" s="76">
        <v>5336</v>
      </c>
      <c r="G10" s="77" t="s">
        <v>102</v>
      </c>
      <c r="H10" s="78">
        <v>0</v>
      </c>
      <c r="I10" s="79">
        <v>1344</v>
      </c>
      <c r="J10" s="80">
        <f t="shared" si="0"/>
        <v>1344</v>
      </c>
      <c r="K10" s="82"/>
    </row>
    <row r="11" spans="1:11" ht="15">
      <c r="A11" s="117"/>
      <c r="B11" s="74" t="s">
        <v>109</v>
      </c>
      <c r="C11" s="75" t="s">
        <v>40</v>
      </c>
      <c r="D11" s="76">
        <v>13305</v>
      </c>
      <c r="E11" s="76"/>
      <c r="F11" s="76">
        <v>4122</v>
      </c>
      <c r="G11" s="77" t="s">
        <v>103</v>
      </c>
      <c r="H11" s="78">
        <v>0</v>
      </c>
      <c r="I11" s="79">
        <v>6728.24</v>
      </c>
      <c r="J11" s="80">
        <f t="shared" si="0"/>
        <v>6728.24</v>
      </c>
      <c r="K11" s="82"/>
    </row>
    <row r="12" spans="1:11" ht="15">
      <c r="A12" s="117"/>
      <c r="B12" s="74" t="s">
        <v>114</v>
      </c>
      <c r="C12" s="75" t="s">
        <v>40</v>
      </c>
      <c r="D12" s="76">
        <v>13305</v>
      </c>
      <c r="E12" s="76">
        <v>4350</v>
      </c>
      <c r="F12" s="76">
        <v>5336</v>
      </c>
      <c r="G12" s="77" t="s">
        <v>103</v>
      </c>
      <c r="H12" s="78">
        <v>0</v>
      </c>
      <c r="I12" s="79">
        <v>6728.24</v>
      </c>
      <c r="J12" s="80">
        <f t="shared" si="0"/>
        <v>6728.24</v>
      </c>
      <c r="K12" s="82"/>
    </row>
    <row r="13" spans="1:11" ht="15">
      <c r="A13" s="117"/>
      <c r="B13" s="74" t="s">
        <v>116</v>
      </c>
      <c r="C13" s="75" t="s">
        <v>40</v>
      </c>
      <c r="D13" s="76">
        <v>13305</v>
      </c>
      <c r="E13" s="76"/>
      <c r="F13" s="76">
        <v>4122</v>
      </c>
      <c r="G13" s="77" t="s">
        <v>104</v>
      </c>
      <c r="H13" s="78">
        <v>0</v>
      </c>
      <c r="I13" s="79">
        <v>638.78</v>
      </c>
      <c r="J13" s="80">
        <f t="shared" si="0"/>
        <v>638.78</v>
      </c>
      <c r="K13" s="82"/>
    </row>
    <row r="14" spans="1:11" ht="15">
      <c r="A14" s="117"/>
      <c r="B14" s="74" t="s">
        <v>117</v>
      </c>
      <c r="C14" s="75" t="s">
        <v>40</v>
      </c>
      <c r="D14" s="76">
        <v>13305</v>
      </c>
      <c r="E14" s="76">
        <v>4359</v>
      </c>
      <c r="F14" s="76">
        <v>5336</v>
      </c>
      <c r="G14" s="77" t="s">
        <v>104</v>
      </c>
      <c r="H14" s="78">
        <v>0</v>
      </c>
      <c r="I14" s="79">
        <v>638.78</v>
      </c>
      <c r="J14" s="80">
        <f t="shared" si="0"/>
        <v>638.78</v>
      </c>
      <c r="K14" s="82"/>
    </row>
    <row r="15" spans="1:11" ht="15">
      <c r="A15" s="117"/>
      <c r="B15" s="74" t="s">
        <v>118</v>
      </c>
      <c r="C15" s="75" t="s">
        <v>40</v>
      </c>
      <c r="D15" s="76">
        <v>13305</v>
      </c>
      <c r="E15" s="76"/>
      <c r="F15" s="76">
        <v>4122</v>
      </c>
      <c r="G15" s="77" t="s">
        <v>105</v>
      </c>
      <c r="H15" s="78">
        <v>0</v>
      </c>
      <c r="I15" s="79">
        <v>3584.92</v>
      </c>
      <c r="J15" s="80">
        <f t="shared" si="0"/>
        <v>3584.92</v>
      </c>
      <c r="K15" s="82"/>
    </row>
    <row r="16" spans="1:11" ht="15">
      <c r="A16" s="117"/>
      <c r="B16" s="74" t="s">
        <v>119</v>
      </c>
      <c r="C16" s="75" t="s">
        <v>40</v>
      </c>
      <c r="D16" s="76">
        <v>13305</v>
      </c>
      <c r="E16" s="76">
        <v>4357</v>
      </c>
      <c r="F16" s="76">
        <v>5336</v>
      </c>
      <c r="G16" s="77" t="s">
        <v>105</v>
      </c>
      <c r="H16" s="78">
        <v>0</v>
      </c>
      <c r="I16" s="79">
        <v>3584.92</v>
      </c>
      <c r="J16" s="80">
        <f t="shared" si="0"/>
        <v>3584.92</v>
      </c>
      <c r="K16" s="82"/>
    </row>
    <row r="17" spans="1:11" ht="15">
      <c r="A17" s="117"/>
      <c r="B17" s="74" t="s">
        <v>121</v>
      </c>
      <c r="C17" s="75" t="s">
        <v>40</v>
      </c>
      <c r="D17" s="76">
        <v>13305</v>
      </c>
      <c r="E17" s="76"/>
      <c r="F17" s="76">
        <v>4122</v>
      </c>
      <c r="G17" s="77" t="s">
        <v>106</v>
      </c>
      <c r="H17" s="78">
        <v>0</v>
      </c>
      <c r="I17" s="79">
        <v>638.78</v>
      </c>
      <c r="J17" s="80">
        <f t="shared" si="0"/>
        <v>638.78</v>
      </c>
      <c r="K17" s="82"/>
    </row>
    <row r="18" spans="1:11" ht="15">
      <c r="A18" s="118"/>
      <c r="B18" s="74" t="s">
        <v>120</v>
      </c>
      <c r="C18" s="75" t="s">
        <v>40</v>
      </c>
      <c r="D18" s="76">
        <v>13305</v>
      </c>
      <c r="E18" s="76">
        <v>4359</v>
      </c>
      <c r="F18" s="76">
        <v>5336</v>
      </c>
      <c r="G18" s="77" t="s">
        <v>106</v>
      </c>
      <c r="H18" s="78">
        <v>0</v>
      </c>
      <c r="I18" s="79">
        <v>638.78</v>
      </c>
      <c r="J18" s="80">
        <f>H18+I18</f>
        <v>638.78</v>
      </c>
      <c r="K18" s="82"/>
    </row>
    <row r="19" spans="1:10" s="28" customFormat="1" ht="15">
      <c r="A19" s="25"/>
      <c r="B19" s="26"/>
      <c r="C19" s="27"/>
      <c r="D19" s="27"/>
      <c r="E19" s="127" t="s">
        <v>16</v>
      </c>
      <c r="F19" s="127"/>
      <c r="G19" s="127"/>
      <c r="H19" s="22">
        <f aca="true" t="shared" si="1" ref="H19:J20">H5+H7+H9+H11+H13+H15+H17</f>
        <v>0</v>
      </c>
      <c r="I19" s="22">
        <f t="shared" si="1"/>
        <v>18493.1</v>
      </c>
      <c r="J19" s="22">
        <f t="shared" si="1"/>
        <v>18493.1</v>
      </c>
    </row>
    <row r="20" spans="1:10" s="28" customFormat="1" ht="15">
      <c r="A20" s="25"/>
      <c r="B20" s="29" t="s">
        <v>41</v>
      </c>
      <c r="C20" s="27"/>
      <c r="D20" s="27"/>
      <c r="E20" s="138" t="s">
        <v>17</v>
      </c>
      <c r="F20" s="138"/>
      <c r="G20" s="138"/>
      <c r="H20" s="16">
        <f t="shared" si="1"/>
        <v>0</v>
      </c>
      <c r="I20" s="16">
        <f t="shared" si="1"/>
        <v>18493.1</v>
      </c>
      <c r="J20" s="16">
        <f t="shared" si="1"/>
        <v>18493.1</v>
      </c>
    </row>
    <row r="21" spans="1:10" s="28" customFormat="1" ht="15">
      <c r="A21" s="25"/>
      <c r="B21" s="30"/>
      <c r="C21" s="27"/>
      <c r="D21" s="27"/>
      <c r="E21" s="139" t="s">
        <v>18</v>
      </c>
      <c r="F21" s="139"/>
      <c r="G21" s="139"/>
      <c r="H21" s="31">
        <v>0</v>
      </c>
      <c r="I21" s="31">
        <v>0</v>
      </c>
      <c r="J21" s="31">
        <f>J7</f>
        <v>5190.36</v>
      </c>
    </row>
    <row r="22" spans="1:10" ht="15">
      <c r="A22" s="32"/>
      <c r="B22" s="33"/>
      <c r="C22" s="34"/>
      <c r="D22" s="34"/>
      <c r="E22" s="139" t="s">
        <v>19</v>
      </c>
      <c r="F22" s="139"/>
      <c r="G22" s="139"/>
      <c r="H22" s="35">
        <f>H19-H20-H21</f>
        <v>0</v>
      </c>
      <c r="I22" s="35">
        <f>I19-I20-I21</f>
        <v>0</v>
      </c>
      <c r="J22" s="35">
        <f>J19-J20-J21</f>
        <v>-5190.36</v>
      </c>
    </row>
    <row r="23" spans="1:10" ht="15">
      <c r="A23" s="36" t="s">
        <v>20</v>
      </c>
      <c r="B23" s="37"/>
      <c r="C23" s="38"/>
      <c r="D23" s="38"/>
      <c r="E23" s="39"/>
      <c r="F23" s="37"/>
      <c r="G23" s="37"/>
      <c r="H23" s="40"/>
      <c r="I23" s="40"/>
      <c r="J23" s="41"/>
    </row>
    <row r="24" spans="1:10" ht="15">
      <c r="A24" s="123" t="s">
        <v>13</v>
      </c>
      <c r="B24" s="42" t="s">
        <v>122</v>
      </c>
      <c r="C24" s="14"/>
      <c r="D24" s="15"/>
      <c r="E24" s="11">
        <v>6112</v>
      </c>
      <c r="F24" s="11">
        <v>5901</v>
      </c>
      <c r="G24" s="15" t="s">
        <v>35</v>
      </c>
      <c r="H24" s="24">
        <v>86.5</v>
      </c>
      <c r="I24" s="19">
        <v>-5</v>
      </c>
      <c r="J24" s="24">
        <f aca="true" t="shared" si="2" ref="J24:J31">H24+I24</f>
        <v>81.5</v>
      </c>
    </row>
    <row r="25" spans="1:10" ht="15">
      <c r="A25" s="123"/>
      <c r="B25" s="84" t="s">
        <v>124</v>
      </c>
      <c r="C25" s="75" t="s">
        <v>40</v>
      </c>
      <c r="D25" s="77"/>
      <c r="E25" s="76">
        <v>3319</v>
      </c>
      <c r="F25" s="76">
        <v>5222</v>
      </c>
      <c r="G25" s="77" t="s">
        <v>123</v>
      </c>
      <c r="H25" s="85">
        <v>0</v>
      </c>
      <c r="I25" s="86">
        <v>5</v>
      </c>
      <c r="J25" s="78">
        <f t="shared" si="2"/>
        <v>5</v>
      </c>
    </row>
    <row r="26" spans="1:10" ht="15">
      <c r="A26" s="123"/>
      <c r="B26" s="42" t="s">
        <v>125</v>
      </c>
      <c r="C26" s="14"/>
      <c r="D26" s="15"/>
      <c r="E26" s="11">
        <v>6112</v>
      </c>
      <c r="F26" s="11">
        <v>5901</v>
      </c>
      <c r="G26" s="15" t="s">
        <v>35</v>
      </c>
      <c r="H26" s="16">
        <v>81.5</v>
      </c>
      <c r="I26" s="19">
        <v>-15</v>
      </c>
      <c r="J26" s="24">
        <f t="shared" si="2"/>
        <v>66.5</v>
      </c>
    </row>
    <row r="27" spans="1:10" ht="15">
      <c r="A27" s="123"/>
      <c r="B27" s="84" t="s">
        <v>126</v>
      </c>
      <c r="C27" s="75" t="s">
        <v>40</v>
      </c>
      <c r="D27" s="77"/>
      <c r="E27" s="76">
        <v>3317</v>
      </c>
      <c r="F27" s="76">
        <v>5492</v>
      </c>
      <c r="G27" s="77"/>
      <c r="H27" s="85">
        <v>0</v>
      </c>
      <c r="I27" s="86">
        <v>15</v>
      </c>
      <c r="J27" s="78">
        <f t="shared" si="2"/>
        <v>15</v>
      </c>
    </row>
    <row r="28" spans="1:10" ht="15">
      <c r="A28" s="123"/>
      <c r="B28" s="42" t="s">
        <v>127</v>
      </c>
      <c r="C28" s="14"/>
      <c r="D28" s="15"/>
      <c r="E28" s="11">
        <v>6112</v>
      </c>
      <c r="F28" s="11">
        <v>5901</v>
      </c>
      <c r="G28" s="15" t="s">
        <v>35</v>
      </c>
      <c r="H28" s="16">
        <v>66.5</v>
      </c>
      <c r="I28" s="19">
        <v>-10</v>
      </c>
      <c r="J28" s="24">
        <f t="shared" si="2"/>
        <v>56.5</v>
      </c>
    </row>
    <row r="29" spans="1:10" ht="15">
      <c r="A29" s="123"/>
      <c r="B29" s="84" t="s">
        <v>134</v>
      </c>
      <c r="C29" s="75" t="s">
        <v>40</v>
      </c>
      <c r="D29" s="77"/>
      <c r="E29" s="76">
        <v>3419</v>
      </c>
      <c r="F29" s="76">
        <v>5222</v>
      </c>
      <c r="G29" s="77" t="s">
        <v>128</v>
      </c>
      <c r="H29" s="85">
        <v>0</v>
      </c>
      <c r="I29" s="86">
        <v>10</v>
      </c>
      <c r="J29" s="78">
        <f t="shared" si="2"/>
        <v>10</v>
      </c>
    </row>
    <row r="30" spans="1:10" ht="15">
      <c r="A30" s="123"/>
      <c r="B30" s="42" t="s">
        <v>130</v>
      </c>
      <c r="C30" s="14"/>
      <c r="D30" s="15"/>
      <c r="E30" s="11">
        <v>3392</v>
      </c>
      <c r="F30" s="11">
        <v>5222</v>
      </c>
      <c r="G30" s="15" t="s">
        <v>49</v>
      </c>
      <c r="H30" s="16">
        <v>200</v>
      </c>
      <c r="I30" s="19">
        <v>-15</v>
      </c>
      <c r="J30" s="16">
        <f t="shared" si="2"/>
        <v>185</v>
      </c>
    </row>
    <row r="31" spans="1:10" ht="15">
      <c r="A31" s="123"/>
      <c r="B31" s="84" t="s">
        <v>131</v>
      </c>
      <c r="C31" s="75" t="s">
        <v>40</v>
      </c>
      <c r="D31" s="77"/>
      <c r="E31" s="76">
        <v>3231</v>
      </c>
      <c r="F31" s="76">
        <v>5339</v>
      </c>
      <c r="G31" s="77" t="s">
        <v>129</v>
      </c>
      <c r="H31" s="85">
        <v>0</v>
      </c>
      <c r="I31" s="86">
        <v>15</v>
      </c>
      <c r="J31" s="85">
        <f t="shared" si="2"/>
        <v>15</v>
      </c>
    </row>
    <row r="32" spans="1:10" ht="15">
      <c r="A32" s="105"/>
      <c r="B32" s="54"/>
      <c r="C32" s="106"/>
      <c r="D32" s="106"/>
      <c r="E32" s="140" t="s">
        <v>21</v>
      </c>
      <c r="F32" s="141"/>
      <c r="G32" s="142"/>
      <c r="H32" s="107">
        <f>SUM(H24:H31)</f>
        <v>434.5</v>
      </c>
      <c r="I32" s="107">
        <f>SUM(I24:I31)</f>
        <v>0</v>
      </c>
      <c r="J32" s="107">
        <f>SUM(J24:J31)</f>
        <v>434.5</v>
      </c>
    </row>
    <row r="33" spans="1:11" ht="15">
      <c r="A33" s="48" t="s">
        <v>22</v>
      </c>
      <c r="B33" s="37"/>
      <c r="C33" s="38"/>
      <c r="D33" s="38"/>
      <c r="E33" s="39"/>
      <c r="F33" s="37"/>
      <c r="G33" s="37"/>
      <c r="H33" s="40"/>
      <c r="I33" s="40"/>
      <c r="J33" s="49"/>
      <c r="K33" s="37"/>
    </row>
    <row r="34" spans="1:11" s="28" customFormat="1" ht="15">
      <c r="A34" s="102" t="s">
        <v>13</v>
      </c>
      <c r="B34" s="20"/>
      <c r="C34" s="21"/>
      <c r="D34" s="21"/>
      <c r="E34" s="21"/>
      <c r="F34" s="21"/>
      <c r="G34" s="21"/>
      <c r="H34" s="45">
        <v>0</v>
      </c>
      <c r="I34" s="46">
        <v>0</v>
      </c>
      <c r="J34" s="24">
        <f>H34+I34</f>
        <v>0</v>
      </c>
      <c r="K34" s="50"/>
    </row>
    <row r="35" spans="1:10" ht="15">
      <c r="A35" s="108"/>
      <c r="B35" s="33"/>
      <c r="C35" s="34"/>
      <c r="D35" s="34"/>
      <c r="E35" s="128" t="s">
        <v>23</v>
      </c>
      <c r="F35" s="128"/>
      <c r="G35" s="128"/>
      <c r="H35" s="81">
        <f>SUM(H34:H34)</f>
        <v>0</v>
      </c>
      <c r="I35" s="81">
        <f>SUM(I34:I34)</f>
        <v>0</v>
      </c>
      <c r="J35" s="81">
        <f>SUM(J34:J34)</f>
        <v>0</v>
      </c>
    </row>
    <row r="36" spans="1:10" ht="15">
      <c r="A36" s="109" t="s">
        <v>38</v>
      </c>
      <c r="B36" s="33"/>
      <c r="C36" s="34"/>
      <c r="D36" s="34"/>
      <c r="E36" s="67"/>
      <c r="F36" s="67"/>
      <c r="G36" s="67"/>
      <c r="H36" s="70"/>
      <c r="I36" s="71"/>
      <c r="J36" s="110"/>
    </row>
    <row r="37" spans="1:10" ht="15">
      <c r="A37" s="104" t="s">
        <v>13</v>
      </c>
      <c r="B37" s="97"/>
      <c r="C37" s="98"/>
      <c r="D37" s="98"/>
      <c r="E37" s="99"/>
      <c r="F37" s="101"/>
      <c r="G37" s="99"/>
      <c r="H37" s="100">
        <v>0</v>
      </c>
      <c r="I37" s="72">
        <v>0</v>
      </c>
      <c r="J37" s="24">
        <f>H37+I37</f>
        <v>0</v>
      </c>
    </row>
    <row r="38" spans="1:10" ht="15">
      <c r="A38" s="34"/>
      <c r="B38" s="33"/>
      <c r="C38" s="34"/>
      <c r="D38" s="34"/>
      <c r="E38" s="132" t="s">
        <v>39</v>
      </c>
      <c r="F38" s="133"/>
      <c r="G38" s="134"/>
      <c r="H38" s="68"/>
      <c r="I38" s="72">
        <f>SUM(I37:I37)</f>
        <v>0</v>
      </c>
      <c r="J38" s="31"/>
    </row>
    <row r="39" spans="1:10" ht="15">
      <c r="A39" s="34"/>
      <c r="B39" s="33"/>
      <c r="C39" s="34"/>
      <c r="D39" s="34"/>
      <c r="E39" s="51"/>
      <c r="F39" s="51"/>
      <c r="G39" s="52"/>
      <c r="H39" s="68"/>
      <c r="I39" s="69"/>
      <c r="J39" s="31"/>
    </row>
    <row r="40" spans="2:10" ht="15">
      <c r="B40" s="53" t="s">
        <v>135</v>
      </c>
      <c r="C40" s="38"/>
      <c r="D40" s="38"/>
      <c r="E40" s="135" t="s">
        <v>16</v>
      </c>
      <c r="F40" s="136"/>
      <c r="G40" s="136"/>
      <c r="H40" s="137"/>
      <c r="I40" s="46">
        <f>I19</f>
        <v>18493.1</v>
      </c>
      <c r="J40" s="46"/>
    </row>
    <row r="41" spans="2:10" ht="15">
      <c r="B41" s="37"/>
      <c r="C41" s="38"/>
      <c r="D41" s="38"/>
      <c r="E41" s="135" t="s">
        <v>24</v>
      </c>
      <c r="F41" s="136"/>
      <c r="G41" s="136"/>
      <c r="H41" s="137"/>
      <c r="I41" s="46">
        <f>I32+I20</f>
        <v>18493.1</v>
      </c>
      <c r="J41" s="20"/>
    </row>
    <row r="42" spans="2:10" ht="15">
      <c r="B42" s="37"/>
      <c r="C42" s="38"/>
      <c r="D42" s="38"/>
      <c r="E42" s="135" t="s">
        <v>25</v>
      </c>
      <c r="F42" s="136"/>
      <c r="G42" s="136"/>
      <c r="H42" s="137"/>
      <c r="I42" s="46">
        <f>I35+I21</f>
        <v>0</v>
      </c>
      <c r="J42" s="45"/>
    </row>
    <row r="43" spans="2:10" ht="15">
      <c r="B43" s="37"/>
      <c r="C43" s="38"/>
      <c r="D43" s="38"/>
      <c r="E43" s="135" t="s">
        <v>26</v>
      </c>
      <c r="F43" s="136"/>
      <c r="G43" s="136"/>
      <c r="H43" s="137"/>
      <c r="I43" s="46">
        <f>I41+I42</f>
        <v>18493.1</v>
      </c>
      <c r="J43" s="45"/>
    </row>
    <row r="44" spans="2:10" ht="15">
      <c r="B44" s="37"/>
      <c r="C44" s="38"/>
      <c r="D44" s="38"/>
      <c r="E44" s="124" t="s">
        <v>27</v>
      </c>
      <c r="F44" s="125"/>
      <c r="G44" s="125"/>
      <c r="H44" s="126"/>
      <c r="I44" s="46">
        <f>I40-I43</f>
        <v>0</v>
      </c>
      <c r="J44" s="45"/>
    </row>
    <row r="45" spans="2:10" ht="15">
      <c r="B45" s="37"/>
      <c r="C45" s="38"/>
      <c r="D45" s="38"/>
      <c r="E45" s="124" t="s">
        <v>28</v>
      </c>
      <c r="F45" s="125"/>
      <c r="G45" s="125"/>
      <c r="H45" s="126"/>
      <c r="I45" s="46">
        <f>I38</f>
        <v>0</v>
      </c>
      <c r="J45" s="45"/>
    </row>
    <row r="46" spans="5:11" ht="24" customHeight="1">
      <c r="E46" s="111"/>
      <c r="F46" s="111"/>
      <c r="G46" s="112"/>
      <c r="H46" s="114" t="s">
        <v>137</v>
      </c>
      <c r="I46" s="115" t="s">
        <v>138</v>
      </c>
      <c r="J46" s="113">
        <v>43544</v>
      </c>
      <c r="K46" s="111"/>
    </row>
    <row r="47" spans="2:10" ht="15">
      <c r="B47" s="53" t="s">
        <v>34</v>
      </c>
      <c r="C47" s="38"/>
      <c r="D47" s="38"/>
      <c r="E47" s="63" t="s">
        <v>30</v>
      </c>
      <c r="F47" s="54"/>
      <c r="G47" s="55"/>
      <c r="H47" s="64">
        <v>563687.62</v>
      </c>
      <c r="I47" s="46">
        <f>I40+1806.14</f>
        <v>20299.239999999998</v>
      </c>
      <c r="J47" s="46">
        <f>H47+I47</f>
        <v>583986.86</v>
      </c>
    </row>
    <row r="48" spans="2:10" ht="15">
      <c r="B48" s="37"/>
      <c r="C48" s="38"/>
      <c r="D48" s="38"/>
      <c r="E48" s="56" t="s">
        <v>24</v>
      </c>
      <c r="F48" s="57"/>
      <c r="G48" s="44"/>
      <c r="H48" s="65">
        <v>344524.42</v>
      </c>
      <c r="I48" s="46">
        <f>I32+I20+1461.92</f>
        <v>19955.019999999997</v>
      </c>
      <c r="J48" s="45">
        <f>H48+I48</f>
        <v>364479.44</v>
      </c>
    </row>
    <row r="49" spans="2:10" ht="15">
      <c r="B49" s="37"/>
      <c r="C49" s="38"/>
      <c r="D49" s="38"/>
      <c r="E49" s="32" t="s">
        <v>25</v>
      </c>
      <c r="F49" s="37"/>
      <c r="G49" s="58"/>
      <c r="H49" s="65">
        <v>219163.2</v>
      </c>
      <c r="I49" s="46">
        <f>I35+I21+344.22</f>
        <v>344.22</v>
      </c>
      <c r="J49" s="45">
        <f>H49+I49</f>
        <v>219507.42</v>
      </c>
    </row>
    <row r="50" spans="2:10" ht="15">
      <c r="B50" s="62" t="s">
        <v>68</v>
      </c>
      <c r="E50" s="59" t="s">
        <v>31</v>
      </c>
      <c r="F50" s="57"/>
      <c r="G50" s="44"/>
      <c r="H50" s="46">
        <f>H48+H49</f>
        <v>563687.62</v>
      </c>
      <c r="I50" s="46">
        <f>SUM(I48:I49)</f>
        <v>20299.239999999998</v>
      </c>
      <c r="J50" s="46">
        <f>SUM(J48:J49)</f>
        <v>583986.86</v>
      </c>
    </row>
    <row r="51" spans="5:10" ht="15">
      <c r="E51" s="32" t="s">
        <v>19</v>
      </c>
      <c r="F51" s="37"/>
      <c r="G51" s="58"/>
      <c r="H51" s="45">
        <f>H47-H50</f>
        <v>0</v>
      </c>
      <c r="I51" s="46">
        <f>I47-I50</f>
        <v>0</v>
      </c>
      <c r="J51" s="45">
        <f>J47-J50</f>
        <v>0</v>
      </c>
    </row>
    <row r="52" spans="5:10" ht="15">
      <c r="E52" s="59" t="s">
        <v>32</v>
      </c>
      <c r="F52" s="57"/>
      <c r="G52" s="44"/>
      <c r="H52" s="66">
        <v>0</v>
      </c>
      <c r="I52" s="46">
        <f>I45</f>
        <v>0</v>
      </c>
      <c r="J52" s="46">
        <f>H52+I52</f>
        <v>0</v>
      </c>
    </row>
  </sheetData>
  <mergeCells count="19">
    <mergeCell ref="E44:H44"/>
    <mergeCell ref="E45:H45"/>
    <mergeCell ref="A5:A18"/>
    <mergeCell ref="E35:G35"/>
    <mergeCell ref="E38:G38"/>
    <mergeCell ref="E40:H40"/>
    <mergeCell ref="E41:H41"/>
    <mergeCell ref="E42:H42"/>
    <mergeCell ref="E32:G32"/>
    <mergeCell ref="E19:G19"/>
    <mergeCell ref="E20:G20"/>
    <mergeCell ref="E21:G21"/>
    <mergeCell ref="E22:G22"/>
    <mergeCell ref="A24:A31"/>
    <mergeCell ref="B2:B3"/>
    <mergeCell ref="E2:E3"/>
    <mergeCell ref="F2:F3"/>
    <mergeCell ref="G2:G3"/>
    <mergeCell ref="E43:H43"/>
  </mergeCells>
  <conditionalFormatting sqref="B1:B2">
    <cfRule type="expression" priority="31" dxfId="2" stopIfTrue="1">
      <formula>$L1="Z"</formula>
    </cfRule>
    <cfRule type="expression" priority="32" dxfId="1" stopIfTrue="1">
      <formula>$L1="T"</formula>
    </cfRule>
    <cfRule type="expression" priority="33" dxfId="0" stopIfTrue="1">
      <formula>$L1="Y"</formula>
    </cfRule>
  </conditionalFormatting>
  <conditionalFormatting sqref="B2">
    <cfRule type="expression" priority="28" dxfId="2" stopIfTrue="1">
      <formula>$L2="Z"</formula>
    </cfRule>
    <cfRule type="expression" priority="29" dxfId="1" stopIfTrue="1">
      <formula>$L2="T"</formula>
    </cfRule>
    <cfRule type="expression" priority="30" dxfId="0" stopIfTrue="1">
      <formula>$L2="Y"</formula>
    </cfRule>
  </conditionalFormatting>
  <conditionalFormatting sqref="C19:D21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48">
    <cfRule type="expression" priority="22" dxfId="2" stopIfTrue="1">
      <formula>$J48="Z"</formula>
    </cfRule>
    <cfRule type="expression" priority="23" dxfId="1" stopIfTrue="1">
      <formula>$J48="T"</formula>
    </cfRule>
    <cfRule type="expression" priority="24" dxfId="0" stopIfTrue="1">
      <formula>$J48="Y"</formula>
    </cfRule>
  </conditionalFormatting>
  <conditionalFormatting sqref="H49">
    <cfRule type="expression" priority="19" dxfId="2" stopIfTrue="1">
      <formula>$J49="Z"</formula>
    </cfRule>
    <cfRule type="expression" priority="20" dxfId="1" stopIfTrue="1">
      <formula>$J49="T"</formula>
    </cfRule>
    <cfRule type="expression" priority="21" dxfId="0" stopIfTrue="1">
      <formula>$J49="Y"</formula>
    </cfRule>
  </conditionalFormatting>
  <conditionalFormatting sqref="H121">
    <cfRule type="expression" priority="16" dxfId="2" stopIfTrue="1">
      <formula>$J121="Z"</formula>
    </cfRule>
    <cfRule type="expression" priority="17" dxfId="1" stopIfTrue="1">
      <formula>$J121="T"</formula>
    </cfRule>
    <cfRule type="expression" priority="18" dxfId="0" stopIfTrue="1">
      <formula>$J121="Y"</formula>
    </cfRule>
  </conditionalFormatting>
  <conditionalFormatting sqref="H122">
    <cfRule type="expression" priority="13" dxfId="2" stopIfTrue="1">
      <formula>$J122="Z"</formula>
    </cfRule>
    <cfRule type="expression" priority="14" dxfId="1" stopIfTrue="1">
      <formula>$J122="T"</formula>
    </cfRule>
    <cfRule type="expression" priority="15" dxfId="0" stopIfTrue="1">
      <formula>$J122="Y"</formula>
    </cfRule>
  </conditionalFormatting>
  <conditionalFormatting sqref="H123">
    <cfRule type="expression" priority="10" dxfId="2" stopIfTrue="1">
      <formula>$J123="Z"</formula>
    </cfRule>
    <cfRule type="expression" priority="11" dxfId="1" stopIfTrue="1">
      <formula>$J123="T"</formula>
    </cfRule>
    <cfRule type="expression" priority="12" dxfId="0" stopIfTrue="1">
      <formula>$J123="Y"</formula>
    </cfRule>
  </conditionalFormatting>
  <conditionalFormatting sqref="H47">
    <cfRule type="expression" priority="7" dxfId="2" stopIfTrue="1">
      <formula>$J47="Z"</formula>
    </cfRule>
    <cfRule type="expression" priority="8" dxfId="1" stopIfTrue="1">
      <formula>$J47="T"</formula>
    </cfRule>
    <cfRule type="expression" priority="9" dxfId="0" stopIfTrue="1">
      <formula>$J47="Y"</formula>
    </cfRule>
  </conditionalFormatting>
  <conditionalFormatting sqref="H48">
    <cfRule type="expression" priority="4" dxfId="2" stopIfTrue="1">
      <formula>$J48="Z"</formula>
    </cfRule>
    <cfRule type="expression" priority="5" dxfId="1" stopIfTrue="1">
      <formula>$J48="T"</formula>
    </cfRule>
    <cfRule type="expression" priority="6" dxfId="0" stopIfTrue="1">
      <formula>$J48="Y"</formula>
    </cfRule>
  </conditionalFormatting>
  <conditionalFormatting sqref="H49">
    <cfRule type="expression" priority="1" dxfId="2" stopIfTrue="1">
      <formula>$J49="Z"</formula>
    </cfRule>
    <cfRule type="expression" priority="2" dxfId="1" stopIfTrue="1">
      <formula>$J49="T"</formula>
    </cfRule>
    <cfRule type="expression" priority="3" dxfId="0" stopIfTrue="1">
      <formula>$J49="Y"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B34" sqref="B34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60" customWidth="1"/>
    <col min="4" max="4" width="10.00390625" style="60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1" width="13.28125" style="4" customWidth="1"/>
    <col min="12" max="12" width="11.7109375" style="4" customWidth="1"/>
    <col min="13" max="16384" width="9.140625" style="4" customWidth="1"/>
  </cols>
  <sheetData>
    <row r="1" spans="1:10" ht="15">
      <c r="A1" s="1" t="s">
        <v>43</v>
      </c>
      <c r="B1" s="2"/>
      <c r="C1" s="3"/>
      <c r="D1" s="3"/>
      <c r="H1" s="2" t="s">
        <v>145</v>
      </c>
      <c r="I1" s="2"/>
      <c r="J1" s="1"/>
    </row>
    <row r="2" spans="1:10" s="2" customFormat="1" ht="15">
      <c r="A2" s="5" t="s">
        <v>0</v>
      </c>
      <c r="B2" s="119" t="s">
        <v>1</v>
      </c>
      <c r="C2" s="5"/>
      <c r="D2" s="5" t="s">
        <v>2</v>
      </c>
      <c r="E2" s="119" t="s">
        <v>3</v>
      </c>
      <c r="F2" s="119" t="s">
        <v>4</v>
      </c>
      <c r="G2" s="119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0"/>
      <c r="C3" s="6"/>
      <c r="D3" s="6" t="s">
        <v>10</v>
      </c>
      <c r="E3" s="120"/>
      <c r="F3" s="120"/>
      <c r="G3" s="120"/>
      <c r="H3" s="6" t="s">
        <v>11</v>
      </c>
      <c r="I3" s="6" t="s">
        <v>115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1" ht="15">
      <c r="A5" s="116" t="s">
        <v>13</v>
      </c>
      <c r="B5" s="74" t="s">
        <v>144</v>
      </c>
      <c r="C5" s="75" t="s">
        <v>40</v>
      </c>
      <c r="D5" s="76"/>
      <c r="E5" s="76">
        <v>6171</v>
      </c>
      <c r="F5" s="76">
        <v>2322</v>
      </c>
      <c r="G5" s="77" t="s">
        <v>45</v>
      </c>
      <c r="H5" s="78">
        <v>0</v>
      </c>
      <c r="I5" s="79">
        <v>49.73</v>
      </c>
      <c r="J5" s="80">
        <f>H5+I5</f>
        <v>49.73</v>
      </c>
      <c r="K5" s="12"/>
    </row>
    <row r="6" spans="1:11" ht="15">
      <c r="A6" s="117"/>
      <c r="B6" s="13" t="s">
        <v>143</v>
      </c>
      <c r="C6" s="14"/>
      <c r="D6" s="11"/>
      <c r="E6" s="11">
        <v>5311</v>
      </c>
      <c r="F6" s="11">
        <v>5424</v>
      </c>
      <c r="G6" s="15" t="s">
        <v>47</v>
      </c>
      <c r="H6" s="24">
        <v>15</v>
      </c>
      <c r="I6" s="17">
        <v>45.51</v>
      </c>
      <c r="J6" s="18">
        <f>H6+I6</f>
        <v>60.51</v>
      </c>
      <c r="K6" s="82"/>
    </row>
    <row r="7" spans="1:11" ht="15">
      <c r="A7" s="118"/>
      <c r="B7" s="13" t="s">
        <v>142</v>
      </c>
      <c r="C7" s="14"/>
      <c r="D7" s="11"/>
      <c r="E7" s="11">
        <v>3639</v>
      </c>
      <c r="F7" s="11">
        <v>6121</v>
      </c>
      <c r="G7" s="15" t="s">
        <v>42</v>
      </c>
      <c r="H7" s="24">
        <v>37</v>
      </c>
      <c r="I7" s="17">
        <v>4.22</v>
      </c>
      <c r="J7" s="18">
        <f aca="true" t="shared" si="0" ref="J7:J10">H7+I7</f>
        <v>41.22</v>
      </c>
      <c r="K7" s="82"/>
    </row>
    <row r="8" spans="1:11" ht="15">
      <c r="A8" s="116" t="s">
        <v>14</v>
      </c>
      <c r="B8" s="74" t="s">
        <v>139</v>
      </c>
      <c r="C8" s="75" t="s">
        <v>40</v>
      </c>
      <c r="D8" s="76">
        <v>103533063</v>
      </c>
      <c r="E8" s="76"/>
      <c r="F8" s="76">
        <v>4116</v>
      </c>
      <c r="G8" s="77" t="s">
        <v>51</v>
      </c>
      <c r="H8" s="78">
        <v>0</v>
      </c>
      <c r="I8" s="79">
        <v>1492.95</v>
      </c>
      <c r="J8" s="80">
        <f t="shared" si="0"/>
        <v>1492.95</v>
      </c>
      <c r="K8" s="82"/>
    </row>
    <row r="9" spans="1:11" ht="15">
      <c r="A9" s="117"/>
      <c r="B9" s="74" t="s">
        <v>140</v>
      </c>
      <c r="C9" s="75" t="s">
        <v>40</v>
      </c>
      <c r="D9" s="76">
        <v>103133063</v>
      </c>
      <c r="E9" s="76"/>
      <c r="F9" s="76">
        <v>4116</v>
      </c>
      <c r="G9" s="77" t="s">
        <v>51</v>
      </c>
      <c r="H9" s="78">
        <v>0</v>
      </c>
      <c r="I9" s="79">
        <v>263.462</v>
      </c>
      <c r="J9" s="80">
        <f t="shared" si="0"/>
        <v>263.462</v>
      </c>
      <c r="K9" s="82"/>
    </row>
    <row r="10" spans="1:11" ht="15">
      <c r="A10" s="117"/>
      <c r="B10" s="74" t="s">
        <v>141</v>
      </c>
      <c r="C10" s="75" t="s">
        <v>40</v>
      </c>
      <c r="D10" s="76">
        <v>103533063</v>
      </c>
      <c r="E10" s="76">
        <v>3421</v>
      </c>
      <c r="F10" s="76">
        <v>5336</v>
      </c>
      <c r="G10" s="77" t="s">
        <v>51</v>
      </c>
      <c r="H10" s="78">
        <v>0</v>
      </c>
      <c r="I10" s="79">
        <v>1492.95</v>
      </c>
      <c r="J10" s="80">
        <f t="shared" si="0"/>
        <v>1492.95</v>
      </c>
      <c r="K10" s="82"/>
    </row>
    <row r="11" spans="1:11" ht="15">
      <c r="A11" s="118"/>
      <c r="B11" s="74" t="s">
        <v>141</v>
      </c>
      <c r="C11" s="75" t="s">
        <v>40</v>
      </c>
      <c r="D11" s="76">
        <v>103133063</v>
      </c>
      <c r="E11" s="76">
        <v>3421</v>
      </c>
      <c r="F11" s="76">
        <v>5336</v>
      </c>
      <c r="G11" s="77" t="s">
        <v>51</v>
      </c>
      <c r="H11" s="78">
        <v>0</v>
      </c>
      <c r="I11" s="79">
        <v>263.46</v>
      </c>
      <c r="J11" s="80">
        <f>H11+I11</f>
        <v>263.46</v>
      </c>
      <c r="K11" s="82"/>
    </row>
    <row r="12" spans="1:11" ht="15">
      <c r="A12" s="116" t="s">
        <v>15</v>
      </c>
      <c r="B12" s="74" t="s">
        <v>107</v>
      </c>
      <c r="C12" s="75" t="s">
        <v>40</v>
      </c>
      <c r="D12" s="76">
        <v>13305</v>
      </c>
      <c r="E12" s="76"/>
      <c r="F12" s="76">
        <v>4122</v>
      </c>
      <c r="G12" s="77" t="s">
        <v>100</v>
      </c>
      <c r="H12" s="78">
        <v>0</v>
      </c>
      <c r="I12" s="79">
        <v>368.02</v>
      </c>
      <c r="J12" s="80">
        <f>H12+I12</f>
        <v>368.02</v>
      </c>
      <c r="K12" s="82"/>
    </row>
    <row r="13" spans="1:11" ht="15">
      <c r="A13" s="117"/>
      <c r="B13" s="74" t="s">
        <v>108</v>
      </c>
      <c r="C13" s="75" t="s">
        <v>40</v>
      </c>
      <c r="D13" s="76">
        <v>13305</v>
      </c>
      <c r="E13" s="76">
        <v>4356</v>
      </c>
      <c r="F13" s="76">
        <v>5336</v>
      </c>
      <c r="G13" s="77" t="s">
        <v>100</v>
      </c>
      <c r="H13" s="78">
        <v>0</v>
      </c>
      <c r="I13" s="79">
        <v>368.02</v>
      </c>
      <c r="J13" s="80">
        <f>H13+I13</f>
        <v>368.02</v>
      </c>
      <c r="K13" s="82"/>
    </row>
    <row r="14" spans="1:11" ht="15">
      <c r="A14" s="117"/>
      <c r="B14" s="74" t="s">
        <v>110</v>
      </c>
      <c r="C14" s="75" t="s">
        <v>40</v>
      </c>
      <c r="D14" s="76">
        <v>13305</v>
      </c>
      <c r="E14" s="76"/>
      <c r="F14" s="76">
        <v>4122</v>
      </c>
      <c r="G14" s="77" t="s">
        <v>101</v>
      </c>
      <c r="H14" s="78">
        <v>0</v>
      </c>
      <c r="I14" s="79">
        <v>5190.36</v>
      </c>
      <c r="J14" s="80">
        <f aca="true" t="shared" si="1" ref="J14:J24">H14+I14</f>
        <v>5190.36</v>
      </c>
      <c r="K14" s="82"/>
    </row>
    <row r="15" spans="1:11" ht="15">
      <c r="A15" s="117"/>
      <c r="B15" s="74" t="s">
        <v>111</v>
      </c>
      <c r="C15" s="75" t="s">
        <v>40</v>
      </c>
      <c r="D15" s="76">
        <v>13305</v>
      </c>
      <c r="E15" s="76">
        <v>4350</v>
      </c>
      <c r="F15" s="76">
        <v>5336</v>
      </c>
      <c r="G15" s="77" t="s">
        <v>101</v>
      </c>
      <c r="H15" s="78">
        <v>0</v>
      </c>
      <c r="I15" s="79">
        <v>5190.36</v>
      </c>
      <c r="J15" s="80">
        <f t="shared" si="1"/>
        <v>5190.36</v>
      </c>
      <c r="K15" s="82"/>
    </row>
    <row r="16" spans="1:11" ht="15">
      <c r="A16" s="117"/>
      <c r="B16" s="74" t="s">
        <v>112</v>
      </c>
      <c r="C16" s="75" t="s">
        <v>40</v>
      </c>
      <c r="D16" s="76">
        <v>13305</v>
      </c>
      <c r="E16" s="76"/>
      <c r="F16" s="76">
        <v>4122</v>
      </c>
      <c r="G16" s="77" t="s">
        <v>102</v>
      </c>
      <c r="H16" s="78">
        <v>0</v>
      </c>
      <c r="I16" s="79">
        <v>1344</v>
      </c>
      <c r="J16" s="80">
        <f t="shared" si="1"/>
        <v>1344</v>
      </c>
      <c r="K16" s="82"/>
    </row>
    <row r="17" spans="1:11" ht="15">
      <c r="A17" s="117"/>
      <c r="B17" s="74" t="s">
        <v>113</v>
      </c>
      <c r="C17" s="75" t="s">
        <v>40</v>
      </c>
      <c r="D17" s="76">
        <v>13305</v>
      </c>
      <c r="E17" s="76">
        <v>4351</v>
      </c>
      <c r="F17" s="76">
        <v>5336</v>
      </c>
      <c r="G17" s="77" t="s">
        <v>102</v>
      </c>
      <c r="H17" s="78">
        <v>0</v>
      </c>
      <c r="I17" s="79">
        <v>1344</v>
      </c>
      <c r="J17" s="80">
        <f t="shared" si="1"/>
        <v>1344</v>
      </c>
      <c r="K17" s="82"/>
    </row>
    <row r="18" spans="1:11" ht="15">
      <c r="A18" s="117"/>
      <c r="B18" s="74" t="s">
        <v>109</v>
      </c>
      <c r="C18" s="75" t="s">
        <v>40</v>
      </c>
      <c r="D18" s="76">
        <v>13305</v>
      </c>
      <c r="E18" s="76"/>
      <c r="F18" s="76">
        <v>4122</v>
      </c>
      <c r="G18" s="77" t="s">
        <v>103</v>
      </c>
      <c r="H18" s="78">
        <v>0</v>
      </c>
      <c r="I18" s="79">
        <v>6728.24</v>
      </c>
      <c r="J18" s="80">
        <f t="shared" si="1"/>
        <v>6728.24</v>
      </c>
      <c r="K18" s="82"/>
    </row>
    <row r="19" spans="1:11" ht="15">
      <c r="A19" s="117"/>
      <c r="B19" s="74" t="s">
        <v>114</v>
      </c>
      <c r="C19" s="75" t="s">
        <v>40</v>
      </c>
      <c r="D19" s="76">
        <v>13305</v>
      </c>
      <c r="E19" s="76">
        <v>4350</v>
      </c>
      <c r="F19" s="76">
        <v>5336</v>
      </c>
      <c r="G19" s="77" t="s">
        <v>103</v>
      </c>
      <c r="H19" s="78">
        <v>0</v>
      </c>
      <c r="I19" s="79">
        <v>6728.24</v>
      </c>
      <c r="J19" s="80">
        <f t="shared" si="1"/>
        <v>6728.24</v>
      </c>
      <c r="K19" s="82"/>
    </row>
    <row r="20" spans="1:11" ht="15">
      <c r="A20" s="117"/>
      <c r="B20" s="74" t="s">
        <v>116</v>
      </c>
      <c r="C20" s="75" t="s">
        <v>40</v>
      </c>
      <c r="D20" s="76">
        <v>13305</v>
      </c>
      <c r="E20" s="76"/>
      <c r="F20" s="76">
        <v>4122</v>
      </c>
      <c r="G20" s="77" t="s">
        <v>104</v>
      </c>
      <c r="H20" s="78">
        <v>0</v>
      </c>
      <c r="I20" s="79">
        <v>638.78</v>
      </c>
      <c r="J20" s="80">
        <f t="shared" si="1"/>
        <v>638.78</v>
      </c>
      <c r="K20" s="82"/>
    </row>
    <row r="21" spans="1:11" ht="15">
      <c r="A21" s="117"/>
      <c r="B21" s="74" t="s">
        <v>117</v>
      </c>
      <c r="C21" s="75" t="s">
        <v>40</v>
      </c>
      <c r="D21" s="76">
        <v>13305</v>
      </c>
      <c r="E21" s="76">
        <v>4359</v>
      </c>
      <c r="F21" s="76">
        <v>5336</v>
      </c>
      <c r="G21" s="77" t="s">
        <v>104</v>
      </c>
      <c r="H21" s="78">
        <v>0</v>
      </c>
      <c r="I21" s="79">
        <v>638.78</v>
      </c>
      <c r="J21" s="80">
        <f t="shared" si="1"/>
        <v>638.78</v>
      </c>
      <c r="K21" s="82"/>
    </row>
    <row r="22" spans="1:11" ht="15">
      <c r="A22" s="117"/>
      <c r="B22" s="74" t="s">
        <v>118</v>
      </c>
      <c r="C22" s="75" t="s">
        <v>40</v>
      </c>
      <c r="D22" s="76">
        <v>13305</v>
      </c>
      <c r="E22" s="76"/>
      <c r="F22" s="76">
        <v>4122</v>
      </c>
      <c r="G22" s="77" t="s">
        <v>105</v>
      </c>
      <c r="H22" s="78">
        <v>0</v>
      </c>
      <c r="I22" s="79">
        <v>3584.92</v>
      </c>
      <c r="J22" s="80">
        <f t="shared" si="1"/>
        <v>3584.92</v>
      </c>
      <c r="K22" s="82"/>
    </row>
    <row r="23" spans="1:11" ht="15">
      <c r="A23" s="117"/>
      <c r="B23" s="74" t="s">
        <v>119</v>
      </c>
      <c r="C23" s="75" t="s">
        <v>40</v>
      </c>
      <c r="D23" s="76">
        <v>13305</v>
      </c>
      <c r="E23" s="76">
        <v>4357</v>
      </c>
      <c r="F23" s="76">
        <v>5336</v>
      </c>
      <c r="G23" s="77" t="s">
        <v>105</v>
      </c>
      <c r="H23" s="78">
        <v>0</v>
      </c>
      <c r="I23" s="79">
        <v>3584.92</v>
      </c>
      <c r="J23" s="80">
        <f t="shared" si="1"/>
        <v>3584.92</v>
      </c>
      <c r="K23" s="82"/>
    </row>
    <row r="24" spans="1:11" ht="15">
      <c r="A24" s="117"/>
      <c r="B24" s="74" t="s">
        <v>121</v>
      </c>
      <c r="C24" s="75" t="s">
        <v>40</v>
      </c>
      <c r="D24" s="76">
        <v>13305</v>
      </c>
      <c r="E24" s="76"/>
      <c r="F24" s="76">
        <v>4122</v>
      </c>
      <c r="G24" s="77" t="s">
        <v>106</v>
      </c>
      <c r="H24" s="78">
        <v>0</v>
      </c>
      <c r="I24" s="79">
        <v>638.78</v>
      </c>
      <c r="J24" s="80">
        <f t="shared" si="1"/>
        <v>638.78</v>
      </c>
      <c r="K24" s="82"/>
    </row>
    <row r="25" spans="1:11" ht="15">
      <c r="A25" s="118"/>
      <c r="B25" s="74" t="s">
        <v>120</v>
      </c>
      <c r="C25" s="75" t="s">
        <v>40</v>
      </c>
      <c r="D25" s="76">
        <v>13305</v>
      </c>
      <c r="E25" s="76">
        <v>4359</v>
      </c>
      <c r="F25" s="76">
        <v>5336</v>
      </c>
      <c r="G25" s="77" t="s">
        <v>106</v>
      </c>
      <c r="H25" s="78">
        <v>0</v>
      </c>
      <c r="I25" s="79">
        <v>638.78</v>
      </c>
      <c r="J25" s="80">
        <f>H25+I25</f>
        <v>638.78</v>
      </c>
      <c r="K25" s="82"/>
    </row>
    <row r="26" spans="1:10" s="28" customFormat="1" ht="15">
      <c r="A26" s="25"/>
      <c r="B26" s="26"/>
      <c r="C26" s="27"/>
      <c r="D26" s="27"/>
      <c r="E26" s="127" t="s">
        <v>16</v>
      </c>
      <c r="F26" s="127"/>
      <c r="G26" s="127"/>
      <c r="H26" s="22">
        <f>H5+H8+H9+H12+H14+H16+H18+H20+H22+H24</f>
        <v>0</v>
      </c>
      <c r="I26" s="22">
        <f>I5+I8+I9+I12+I14+I16+I18+I20+I22+I24</f>
        <v>20299.242</v>
      </c>
      <c r="J26" s="22">
        <f>J5+J8+J9+J12+J14+J16+J18+J20+J22+J24</f>
        <v>20299.242</v>
      </c>
    </row>
    <row r="27" spans="1:10" s="28" customFormat="1" ht="15">
      <c r="A27" s="25"/>
      <c r="B27" s="29" t="s">
        <v>41</v>
      </c>
      <c r="C27" s="27"/>
      <c r="D27" s="27"/>
      <c r="E27" s="138" t="s">
        <v>17</v>
      </c>
      <c r="F27" s="138"/>
      <c r="G27" s="138"/>
      <c r="H27" s="16">
        <f>H6+H10+H11+H13+H15+H17+H19+H21+H23+H25</f>
        <v>15</v>
      </c>
      <c r="I27" s="16">
        <f>I6+I10+I11+I13+I15+I17+I19+I21+I23+I25</f>
        <v>20295.019999999997</v>
      </c>
      <c r="J27" s="16">
        <f>J6+J10+J11+J13+J15+J17+J19+J21+J23+J25</f>
        <v>20310.019999999997</v>
      </c>
    </row>
    <row r="28" spans="1:10" s="28" customFormat="1" ht="15">
      <c r="A28" s="25"/>
      <c r="B28" s="30"/>
      <c r="C28" s="27"/>
      <c r="D28" s="27"/>
      <c r="E28" s="139" t="s">
        <v>18</v>
      </c>
      <c r="F28" s="139"/>
      <c r="G28" s="139"/>
      <c r="H28" s="31">
        <f>H7</f>
        <v>37</v>
      </c>
      <c r="I28" s="31">
        <f>I7</f>
        <v>4.22</v>
      </c>
      <c r="J28" s="31">
        <f>J7</f>
        <v>41.22</v>
      </c>
    </row>
    <row r="29" spans="1:10" ht="15">
      <c r="A29" s="32"/>
      <c r="B29" s="33"/>
      <c r="C29" s="34"/>
      <c r="D29" s="34"/>
      <c r="E29" s="139" t="s">
        <v>19</v>
      </c>
      <c r="F29" s="139"/>
      <c r="G29" s="139"/>
      <c r="H29" s="35">
        <f>H26-H27-H28</f>
        <v>-52</v>
      </c>
      <c r="I29" s="35">
        <f aca="true" t="shared" si="2" ref="I29:J29">I26-I27-I28</f>
        <v>0.0020000000015718555</v>
      </c>
      <c r="J29" s="35">
        <f t="shared" si="2"/>
        <v>-51.99799999999843</v>
      </c>
    </row>
    <row r="30" spans="1:10" ht="15">
      <c r="A30" s="36" t="s">
        <v>20</v>
      </c>
      <c r="B30" s="37"/>
      <c r="C30" s="38"/>
      <c r="D30" s="38"/>
      <c r="E30" s="39"/>
      <c r="F30" s="37"/>
      <c r="G30" s="37"/>
      <c r="H30" s="40"/>
      <c r="I30" s="40"/>
      <c r="J30" s="41"/>
    </row>
    <row r="31" spans="1:10" ht="15">
      <c r="A31" s="123" t="s">
        <v>13</v>
      </c>
      <c r="B31" s="42" t="s">
        <v>98</v>
      </c>
      <c r="C31" s="14"/>
      <c r="D31" s="15"/>
      <c r="E31" s="21">
        <v>3392</v>
      </c>
      <c r="F31" s="21">
        <v>5222</v>
      </c>
      <c r="G31" s="15" t="s">
        <v>49</v>
      </c>
      <c r="H31" s="24">
        <v>200</v>
      </c>
      <c r="I31" s="19">
        <v>-25</v>
      </c>
      <c r="J31" s="24">
        <f aca="true" t="shared" si="3" ref="J31:J54">H31+I31</f>
        <v>175</v>
      </c>
    </row>
    <row r="32" spans="1:10" ht="15">
      <c r="A32" s="123"/>
      <c r="B32" s="84" t="s">
        <v>99</v>
      </c>
      <c r="C32" s="75" t="s">
        <v>40</v>
      </c>
      <c r="D32" s="77"/>
      <c r="E32" s="76">
        <v>3319</v>
      </c>
      <c r="F32" s="76">
        <v>5222</v>
      </c>
      <c r="G32" s="77" t="s">
        <v>50</v>
      </c>
      <c r="H32" s="85">
        <v>0</v>
      </c>
      <c r="I32" s="86">
        <v>25</v>
      </c>
      <c r="J32" s="85">
        <f t="shared" si="3"/>
        <v>25</v>
      </c>
    </row>
    <row r="33" spans="1:10" ht="15">
      <c r="A33" s="123"/>
      <c r="B33" s="42" t="s">
        <v>67</v>
      </c>
      <c r="C33" s="14"/>
      <c r="D33" s="15"/>
      <c r="E33" s="21">
        <v>6112</v>
      </c>
      <c r="F33" s="21">
        <v>5901</v>
      </c>
      <c r="G33" s="15" t="s">
        <v>35</v>
      </c>
      <c r="H33" s="16">
        <v>95</v>
      </c>
      <c r="I33" s="19">
        <v>-8.5</v>
      </c>
      <c r="J33" s="16">
        <f t="shared" si="3"/>
        <v>86.5</v>
      </c>
    </row>
    <row r="34" spans="1:10" ht="15">
      <c r="A34" s="123"/>
      <c r="B34" s="84" t="s">
        <v>71</v>
      </c>
      <c r="C34" s="75" t="s">
        <v>40</v>
      </c>
      <c r="D34" s="77"/>
      <c r="E34" s="76">
        <v>3326</v>
      </c>
      <c r="F34" s="76">
        <v>5222</v>
      </c>
      <c r="G34" s="77" t="s">
        <v>61</v>
      </c>
      <c r="H34" s="85">
        <v>0</v>
      </c>
      <c r="I34" s="86">
        <v>5</v>
      </c>
      <c r="J34" s="85">
        <f t="shared" si="3"/>
        <v>5</v>
      </c>
    </row>
    <row r="35" spans="1:10" ht="15">
      <c r="A35" s="123"/>
      <c r="B35" s="84" t="s">
        <v>70</v>
      </c>
      <c r="C35" s="75" t="s">
        <v>40</v>
      </c>
      <c r="D35" s="77"/>
      <c r="E35" s="76">
        <v>3311</v>
      </c>
      <c r="F35" s="76">
        <v>5222</v>
      </c>
      <c r="G35" s="77" t="s">
        <v>62</v>
      </c>
      <c r="H35" s="85">
        <v>0</v>
      </c>
      <c r="I35" s="86">
        <v>3.5</v>
      </c>
      <c r="J35" s="85">
        <f t="shared" si="3"/>
        <v>3.5</v>
      </c>
    </row>
    <row r="36" spans="1:10" ht="15">
      <c r="A36" s="116" t="s">
        <v>14</v>
      </c>
      <c r="B36" s="42" t="s">
        <v>87</v>
      </c>
      <c r="C36" s="14"/>
      <c r="D36" s="15"/>
      <c r="E36" s="11">
        <v>3419</v>
      </c>
      <c r="F36" s="11">
        <v>5169</v>
      </c>
      <c r="G36" s="15" t="s">
        <v>72</v>
      </c>
      <c r="H36" s="16">
        <v>100</v>
      </c>
      <c r="I36" s="19">
        <v>-82.16</v>
      </c>
      <c r="J36" s="16">
        <f t="shared" si="3"/>
        <v>17.840000000000003</v>
      </c>
    </row>
    <row r="37" spans="1:10" ht="15">
      <c r="A37" s="118"/>
      <c r="B37" s="84" t="s">
        <v>88</v>
      </c>
      <c r="C37" s="75" t="s">
        <v>40</v>
      </c>
      <c r="D37" s="77"/>
      <c r="E37" s="76">
        <v>3419</v>
      </c>
      <c r="F37" s="76">
        <v>5139</v>
      </c>
      <c r="G37" s="77" t="s">
        <v>72</v>
      </c>
      <c r="H37" s="85">
        <v>0</v>
      </c>
      <c r="I37" s="86">
        <v>82.16</v>
      </c>
      <c r="J37" s="85">
        <f t="shared" si="3"/>
        <v>82.16</v>
      </c>
    </row>
    <row r="38" spans="1:10" ht="15">
      <c r="A38" s="116" t="s">
        <v>15</v>
      </c>
      <c r="B38" s="42" t="s">
        <v>75</v>
      </c>
      <c r="C38" s="14"/>
      <c r="D38" s="15" t="s">
        <v>74</v>
      </c>
      <c r="E38" s="11">
        <v>3113</v>
      </c>
      <c r="F38" s="11">
        <v>5169</v>
      </c>
      <c r="G38" s="15" t="s">
        <v>73</v>
      </c>
      <c r="H38" s="16">
        <v>636.38</v>
      </c>
      <c r="I38" s="19">
        <v>-54.9</v>
      </c>
      <c r="J38" s="16">
        <f t="shared" si="3"/>
        <v>581.48</v>
      </c>
    </row>
    <row r="39" spans="1:10" ht="15">
      <c r="A39" s="117"/>
      <c r="B39" s="84" t="s">
        <v>76</v>
      </c>
      <c r="C39" s="75" t="s">
        <v>40</v>
      </c>
      <c r="D39" s="77" t="s">
        <v>74</v>
      </c>
      <c r="E39" s="76">
        <v>3113</v>
      </c>
      <c r="F39" s="76">
        <v>5164</v>
      </c>
      <c r="G39" s="77" t="s">
        <v>73</v>
      </c>
      <c r="H39" s="85">
        <v>0</v>
      </c>
      <c r="I39" s="86">
        <v>7</v>
      </c>
      <c r="J39" s="85">
        <f t="shared" si="3"/>
        <v>7</v>
      </c>
    </row>
    <row r="40" spans="1:10" ht="15">
      <c r="A40" s="117"/>
      <c r="B40" s="84" t="s">
        <v>77</v>
      </c>
      <c r="C40" s="75" t="s">
        <v>40</v>
      </c>
      <c r="D40" s="77" t="s">
        <v>74</v>
      </c>
      <c r="E40" s="76">
        <v>3113</v>
      </c>
      <c r="F40" s="76">
        <v>5167</v>
      </c>
      <c r="G40" s="77" t="s">
        <v>73</v>
      </c>
      <c r="H40" s="85">
        <v>0</v>
      </c>
      <c r="I40" s="86">
        <v>12.9</v>
      </c>
      <c r="J40" s="85">
        <f t="shared" si="3"/>
        <v>12.9</v>
      </c>
    </row>
    <row r="41" spans="1:10" ht="15">
      <c r="A41" s="118"/>
      <c r="B41" s="42" t="s">
        <v>78</v>
      </c>
      <c r="C41" s="14"/>
      <c r="D41" s="15" t="s">
        <v>74</v>
      </c>
      <c r="E41" s="11">
        <v>3113</v>
      </c>
      <c r="F41" s="11">
        <v>5175</v>
      </c>
      <c r="G41" s="15" t="s">
        <v>73</v>
      </c>
      <c r="H41" s="16">
        <v>33.3</v>
      </c>
      <c r="I41" s="19">
        <v>35</v>
      </c>
      <c r="J41" s="16">
        <f>H41+I41</f>
        <v>68.3</v>
      </c>
    </row>
    <row r="42" spans="1:10" ht="15">
      <c r="A42" s="117" t="s">
        <v>36</v>
      </c>
      <c r="B42" s="13" t="s">
        <v>79</v>
      </c>
      <c r="C42" s="14"/>
      <c r="D42" s="15"/>
      <c r="E42" s="11">
        <v>3419</v>
      </c>
      <c r="F42" s="11">
        <v>5194</v>
      </c>
      <c r="G42" s="15"/>
      <c r="H42" s="24">
        <v>5</v>
      </c>
      <c r="I42" s="19">
        <v>-0.65</v>
      </c>
      <c r="J42" s="24">
        <f>H42+I42</f>
        <v>4.35</v>
      </c>
    </row>
    <row r="43" spans="1:10" ht="15">
      <c r="A43" s="118"/>
      <c r="B43" s="20" t="s">
        <v>84</v>
      </c>
      <c r="C43" s="20"/>
      <c r="D43" s="20"/>
      <c r="E43" s="21">
        <v>3514</v>
      </c>
      <c r="F43" s="21">
        <v>5222</v>
      </c>
      <c r="G43" s="20"/>
      <c r="H43" s="24">
        <v>215</v>
      </c>
      <c r="I43" s="92">
        <v>0.65</v>
      </c>
      <c r="J43" s="20">
        <f>H43+I43</f>
        <v>215.65</v>
      </c>
    </row>
    <row r="44" spans="1:10" ht="15">
      <c r="A44" s="103" t="s">
        <v>37</v>
      </c>
      <c r="B44" s="13" t="s">
        <v>93</v>
      </c>
      <c r="C44" s="14"/>
      <c r="D44" s="15"/>
      <c r="E44" s="11">
        <v>3319</v>
      </c>
      <c r="F44" s="11">
        <v>5169</v>
      </c>
      <c r="G44" s="15"/>
      <c r="H44" s="24">
        <v>460</v>
      </c>
      <c r="I44" s="19">
        <v>-345</v>
      </c>
      <c r="J44" s="16">
        <f t="shared" si="3"/>
        <v>115</v>
      </c>
    </row>
    <row r="45" spans="1:10" ht="15">
      <c r="A45" s="116" t="s">
        <v>80</v>
      </c>
      <c r="B45" s="87" t="s">
        <v>53</v>
      </c>
      <c r="C45" s="88"/>
      <c r="D45" s="89"/>
      <c r="E45" s="90">
        <v>2223</v>
      </c>
      <c r="F45" s="90">
        <v>5494</v>
      </c>
      <c r="G45" s="89" t="s">
        <v>52</v>
      </c>
      <c r="H45" s="16">
        <v>10</v>
      </c>
      <c r="I45" s="91">
        <v>-10</v>
      </c>
      <c r="J45" s="16">
        <f t="shared" si="3"/>
        <v>0</v>
      </c>
    </row>
    <row r="46" spans="1:10" ht="15">
      <c r="A46" s="117"/>
      <c r="B46" s="42" t="s">
        <v>57</v>
      </c>
      <c r="C46" s="14"/>
      <c r="D46" s="15"/>
      <c r="E46" s="21">
        <v>2223</v>
      </c>
      <c r="F46" s="21">
        <v>5494</v>
      </c>
      <c r="G46" s="15"/>
      <c r="H46" s="16">
        <v>60</v>
      </c>
      <c r="I46" s="19">
        <v>-60</v>
      </c>
      <c r="J46" s="16">
        <f t="shared" si="3"/>
        <v>0</v>
      </c>
    </row>
    <row r="47" spans="1:10" ht="15">
      <c r="A47" s="117"/>
      <c r="B47" s="42" t="s">
        <v>58</v>
      </c>
      <c r="C47" s="14"/>
      <c r="D47" s="15"/>
      <c r="E47" s="21">
        <v>2223</v>
      </c>
      <c r="F47" s="21">
        <v>5494</v>
      </c>
      <c r="G47" s="15"/>
      <c r="H47" s="16">
        <v>40</v>
      </c>
      <c r="I47" s="19">
        <v>-40</v>
      </c>
      <c r="J47" s="16">
        <f t="shared" si="3"/>
        <v>0</v>
      </c>
    </row>
    <row r="48" spans="1:10" ht="15">
      <c r="A48" s="117"/>
      <c r="B48" s="84" t="s">
        <v>60</v>
      </c>
      <c r="C48" s="75" t="s">
        <v>40</v>
      </c>
      <c r="D48" s="77"/>
      <c r="E48" s="76">
        <v>2223</v>
      </c>
      <c r="F48" s="76">
        <v>5169</v>
      </c>
      <c r="G48" s="77" t="s">
        <v>52</v>
      </c>
      <c r="H48" s="85">
        <v>0</v>
      </c>
      <c r="I48" s="86">
        <v>70</v>
      </c>
      <c r="J48" s="85">
        <f t="shared" si="3"/>
        <v>70</v>
      </c>
    </row>
    <row r="49" spans="1:10" ht="15">
      <c r="A49" s="118"/>
      <c r="B49" s="84" t="s">
        <v>59</v>
      </c>
      <c r="C49" s="75" t="s">
        <v>40</v>
      </c>
      <c r="D49" s="77"/>
      <c r="E49" s="76">
        <v>2223</v>
      </c>
      <c r="F49" s="76">
        <v>5169</v>
      </c>
      <c r="G49" s="77" t="s">
        <v>52</v>
      </c>
      <c r="H49" s="85">
        <v>0</v>
      </c>
      <c r="I49" s="86">
        <v>40</v>
      </c>
      <c r="J49" s="85">
        <f t="shared" si="3"/>
        <v>40</v>
      </c>
    </row>
    <row r="50" spans="1:10" ht="15">
      <c r="A50" s="117" t="s">
        <v>89</v>
      </c>
      <c r="B50" s="23" t="s">
        <v>55</v>
      </c>
      <c r="C50" s="14"/>
      <c r="D50" s="13"/>
      <c r="E50" s="21">
        <v>2223</v>
      </c>
      <c r="F50" s="21">
        <v>5494</v>
      </c>
      <c r="G50" s="21"/>
      <c r="H50" s="18">
        <v>10</v>
      </c>
      <c r="I50" s="43">
        <v>-5</v>
      </c>
      <c r="J50" s="18">
        <f t="shared" si="3"/>
        <v>5</v>
      </c>
    </row>
    <row r="51" spans="1:10" ht="15">
      <c r="A51" s="118"/>
      <c r="B51" s="23" t="s">
        <v>54</v>
      </c>
      <c r="C51" s="14"/>
      <c r="D51" s="13"/>
      <c r="E51" s="11">
        <v>2223</v>
      </c>
      <c r="F51" s="11">
        <v>5494</v>
      </c>
      <c r="G51" s="15" t="s">
        <v>56</v>
      </c>
      <c r="H51" s="18">
        <v>5</v>
      </c>
      <c r="I51" s="43">
        <v>5</v>
      </c>
      <c r="J51" s="18">
        <f t="shared" si="3"/>
        <v>10</v>
      </c>
    </row>
    <row r="52" spans="1:10" ht="15">
      <c r="A52" s="116" t="s">
        <v>91</v>
      </c>
      <c r="B52" s="23" t="s">
        <v>81</v>
      </c>
      <c r="C52" s="14"/>
      <c r="D52" s="13"/>
      <c r="E52" s="11">
        <v>5212</v>
      </c>
      <c r="F52" s="11">
        <v>5169</v>
      </c>
      <c r="G52" s="15"/>
      <c r="H52" s="18">
        <v>385</v>
      </c>
      <c r="I52" s="43">
        <v>-20</v>
      </c>
      <c r="J52" s="18">
        <f t="shared" si="3"/>
        <v>365</v>
      </c>
    </row>
    <row r="53" spans="1:10" ht="15">
      <c r="A53" s="117"/>
      <c r="B53" s="23" t="s">
        <v>85</v>
      </c>
      <c r="C53" s="14"/>
      <c r="D53" s="13"/>
      <c r="E53" s="11">
        <v>5512</v>
      </c>
      <c r="F53" s="11">
        <v>5169</v>
      </c>
      <c r="G53" s="15" t="s">
        <v>82</v>
      </c>
      <c r="H53" s="18">
        <v>8</v>
      </c>
      <c r="I53" s="43">
        <v>15</v>
      </c>
      <c r="J53" s="18">
        <f t="shared" si="3"/>
        <v>23</v>
      </c>
    </row>
    <row r="54" spans="1:10" ht="15">
      <c r="A54" s="118"/>
      <c r="B54" s="23" t="s">
        <v>86</v>
      </c>
      <c r="C54" s="14"/>
      <c r="D54" s="13"/>
      <c r="E54" s="11">
        <v>5512</v>
      </c>
      <c r="F54" s="11">
        <v>5169</v>
      </c>
      <c r="G54" s="15" t="s">
        <v>83</v>
      </c>
      <c r="H54" s="18">
        <v>10</v>
      </c>
      <c r="I54" s="43">
        <v>5</v>
      </c>
      <c r="J54" s="18">
        <f t="shared" si="3"/>
        <v>15</v>
      </c>
    </row>
    <row r="55" spans="1:10" ht="15">
      <c r="A55" s="103" t="s">
        <v>92</v>
      </c>
      <c r="B55" s="74" t="s">
        <v>94</v>
      </c>
      <c r="C55" s="75" t="s">
        <v>40</v>
      </c>
      <c r="D55" s="77"/>
      <c r="E55" s="76">
        <v>3744</v>
      </c>
      <c r="F55" s="76">
        <v>5168</v>
      </c>
      <c r="G55" s="77" t="s">
        <v>48</v>
      </c>
      <c r="H55" s="78">
        <v>0</v>
      </c>
      <c r="I55" s="86">
        <v>5</v>
      </c>
      <c r="J55" s="78">
        <f>H55+I55</f>
        <v>5</v>
      </c>
    </row>
    <row r="56" spans="1:10" ht="15">
      <c r="A56" s="123" t="s">
        <v>136</v>
      </c>
      <c r="B56" s="13" t="s">
        <v>122</v>
      </c>
      <c r="C56" s="14"/>
      <c r="D56" s="15"/>
      <c r="E56" s="11">
        <v>6112</v>
      </c>
      <c r="F56" s="11">
        <v>5901</v>
      </c>
      <c r="G56" s="15" t="s">
        <v>35</v>
      </c>
      <c r="H56" s="24">
        <v>86.5</v>
      </c>
      <c r="I56" s="19">
        <v>-5</v>
      </c>
      <c r="J56" s="24">
        <f aca="true" t="shared" si="4" ref="J56:J61">H56+I56</f>
        <v>81.5</v>
      </c>
    </row>
    <row r="57" spans="1:10" ht="15">
      <c r="A57" s="123"/>
      <c r="B57" s="74" t="s">
        <v>146</v>
      </c>
      <c r="C57" s="75" t="s">
        <v>40</v>
      </c>
      <c r="D57" s="77"/>
      <c r="E57" s="76">
        <v>3319</v>
      </c>
      <c r="F57" s="76">
        <v>5222</v>
      </c>
      <c r="G57" s="77" t="s">
        <v>123</v>
      </c>
      <c r="H57" s="85">
        <v>0</v>
      </c>
      <c r="I57" s="86">
        <v>5</v>
      </c>
      <c r="J57" s="78">
        <f t="shared" si="4"/>
        <v>5</v>
      </c>
    </row>
    <row r="58" spans="1:10" ht="15">
      <c r="A58" s="123"/>
      <c r="B58" s="13" t="s">
        <v>125</v>
      </c>
      <c r="C58" s="14"/>
      <c r="D58" s="15"/>
      <c r="E58" s="11">
        <v>6112</v>
      </c>
      <c r="F58" s="11">
        <v>5901</v>
      </c>
      <c r="G58" s="15" t="s">
        <v>35</v>
      </c>
      <c r="H58" s="16">
        <v>81.5</v>
      </c>
      <c r="I58" s="19">
        <v>-15</v>
      </c>
      <c r="J58" s="24">
        <f t="shared" si="4"/>
        <v>66.5</v>
      </c>
    </row>
    <row r="59" spans="1:10" ht="15">
      <c r="A59" s="123"/>
      <c r="B59" s="74" t="s">
        <v>147</v>
      </c>
      <c r="C59" s="75" t="s">
        <v>40</v>
      </c>
      <c r="D59" s="77"/>
      <c r="E59" s="76">
        <v>3317</v>
      </c>
      <c r="F59" s="76">
        <v>5492</v>
      </c>
      <c r="G59" s="77"/>
      <c r="H59" s="85">
        <v>0</v>
      </c>
      <c r="I59" s="86">
        <v>15</v>
      </c>
      <c r="J59" s="78">
        <f t="shared" si="4"/>
        <v>15</v>
      </c>
    </row>
    <row r="60" spans="1:10" ht="15">
      <c r="A60" s="123"/>
      <c r="B60" s="13" t="s">
        <v>127</v>
      </c>
      <c r="C60" s="14"/>
      <c r="D60" s="15"/>
      <c r="E60" s="11">
        <v>6112</v>
      </c>
      <c r="F60" s="11">
        <v>5901</v>
      </c>
      <c r="G60" s="15" t="s">
        <v>35</v>
      </c>
      <c r="H60" s="16">
        <v>66.5</v>
      </c>
      <c r="I60" s="19">
        <v>-10</v>
      </c>
      <c r="J60" s="24">
        <f t="shared" si="4"/>
        <v>56.5</v>
      </c>
    </row>
    <row r="61" spans="1:10" ht="15">
      <c r="A61" s="123"/>
      <c r="B61" s="74" t="s">
        <v>148</v>
      </c>
      <c r="C61" s="75" t="s">
        <v>40</v>
      </c>
      <c r="D61" s="77"/>
      <c r="E61" s="76">
        <v>3419</v>
      </c>
      <c r="F61" s="76">
        <v>5222</v>
      </c>
      <c r="G61" s="77" t="s">
        <v>128</v>
      </c>
      <c r="H61" s="85">
        <v>0</v>
      </c>
      <c r="I61" s="86">
        <v>10</v>
      </c>
      <c r="J61" s="78">
        <f t="shared" si="4"/>
        <v>10</v>
      </c>
    </row>
    <row r="62" spans="1:10" ht="15">
      <c r="A62" s="32"/>
      <c r="B62" s="37"/>
      <c r="C62" s="38"/>
      <c r="D62" s="38"/>
      <c r="E62" s="129" t="s">
        <v>21</v>
      </c>
      <c r="F62" s="130"/>
      <c r="G62" s="131"/>
      <c r="H62" s="47">
        <f>SUM(H31:H61)</f>
        <v>2507.1800000000003</v>
      </c>
      <c r="I62" s="47">
        <f>SUM(I31:I61)</f>
        <v>-340</v>
      </c>
      <c r="J62" s="47">
        <f>SUM(J31:J61)</f>
        <v>2167.1800000000003</v>
      </c>
    </row>
    <row r="63" spans="1:11" ht="15">
      <c r="A63" s="48" t="s">
        <v>22</v>
      </c>
      <c r="B63" s="37"/>
      <c r="C63" s="38"/>
      <c r="D63" s="38"/>
      <c r="E63" s="39"/>
      <c r="F63" s="37"/>
      <c r="G63" s="37"/>
      <c r="H63" s="40"/>
      <c r="I63" s="40"/>
      <c r="J63" s="49"/>
      <c r="K63" s="37"/>
    </row>
    <row r="64" spans="1:11" s="28" customFormat="1" ht="15">
      <c r="A64" s="103" t="s">
        <v>13</v>
      </c>
      <c r="B64" s="20" t="s">
        <v>95</v>
      </c>
      <c r="C64" s="21"/>
      <c r="D64" s="21"/>
      <c r="E64" s="21">
        <v>2331</v>
      </c>
      <c r="F64" s="21">
        <v>6121</v>
      </c>
      <c r="G64" s="21">
        <v>7266</v>
      </c>
      <c r="H64" s="45">
        <v>50</v>
      </c>
      <c r="I64" s="46">
        <v>-5</v>
      </c>
      <c r="J64" s="24">
        <f>H64+I64</f>
        <v>45</v>
      </c>
      <c r="K64" s="50"/>
    </row>
    <row r="65" spans="1:11" s="28" customFormat="1" ht="15">
      <c r="A65" s="103" t="s">
        <v>14</v>
      </c>
      <c r="B65" s="74" t="s">
        <v>90</v>
      </c>
      <c r="C65" s="75" t="s">
        <v>40</v>
      </c>
      <c r="D65" s="76"/>
      <c r="E65" s="76">
        <v>3319</v>
      </c>
      <c r="F65" s="76">
        <v>6127</v>
      </c>
      <c r="G65" s="76"/>
      <c r="H65" s="80">
        <v>0</v>
      </c>
      <c r="I65" s="95">
        <v>345</v>
      </c>
      <c r="J65" s="78">
        <f>H65+I65</f>
        <v>345</v>
      </c>
      <c r="K65" s="50"/>
    </row>
    <row r="66" spans="1:10" ht="15">
      <c r="A66" s="34"/>
      <c r="B66" s="33"/>
      <c r="C66" s="34"/>
      <c r="D66" s="34"/>
      <c r="E66" s="128" t="s">
        <v>23</v>
      </c>
      <c r="F66" s="128"/>
      <c r="G66" s="128"/>
      <c r="H66" s="81">
        <f>SUM(H64:H65)</f>
        <v>50</v>
      </c>
      <c r="I66" s="81">
        <f>SUM(I64:I65)</f>
        <v>340</v>
      </c>
      <c r="J66" s="81">
        <f>SUM(J64:J65)</f>
        <v>390</v>
      </c>
    </row>
    <row r="67" spans="1:10" ht="15">
      <c r="A67" s="30" t="s">
        <v>38</v>
      </c>
      <c r="B67" s="33"/>
      <c r="C67" s="34"/>
      <c r="D67" s="34"/>
      <c r="E67" s="67"/>
      <c r="F67" s="67"/>
      <c r="G67" s="67"/>
      <c r="H67" s="70"/>
      <c r="I67" s="71"/>
      <c r="J67" s="70"/>
    </row>
    <row r="68" spans="1:10" ht="15">
      <c r="A68" s="121" t="s">
        <v>13</v>
      </c>
      <c r="B68" s="97" t="s">
        <v>96</v>
      </c>
      <c r="C68" s="98"/>
      <c r="D68" s="98"/>
      <c r="E68" s="99"/>
      <c r="F68" s="101">
        <v>8115</v>
      </c>
      <c r="G68" s="99"/>
      <c r="H68" s="100">
        <v>6624</v>
      </c>
      <c r="I68" s="72">
        <v>10000</v>
      </c>
      <c r="J68" s="24">
        <f>H68+I68</f>
        <v>16624</v>
      </c>
    </row>
    <row r="69" spans="1:10" ht="15">
      <c r="A69" s="122"/>
      <c r="B69" s="13" t="s">
        <v>97</v>
      </c>
      <c r="C69" s="11"/>
      <c r="D69" s="11"/>
      <c r="E69" s="73"/>
      <c r="F69" s="101">
        <v>8123</v>
      </c>
      <c r="G69" s="73"/>
      <c r="H69" s="24">
        <v>24000</v>
      </c>
      <c r="I69" s="17">
        <v>-10000</v>
      </c>
      <c r="J69" s="24">
        <f>H69+I69</f>
        <v>14000</v>
      </c>
    </row>
    <row r="70" spans="1:10" ht="15">
      <c r="A70" s="34"/>
      <c r="B70" s="33"/>
      <c r="C70" s="34"/>
      <c r="D70" s="34"/>
      <c r="E70" s="132" t="s">
        <v>39</v>
      </c>
      <c r="F70" s="133"/>
      <c r="G70" s="134"/>
      <c r="H70" s="68"/>
      <c r="I70" s="72">
        <f>SUM(I68:I69)</f>
        <v>0</v>
      </c>
      <c r="J70" s="31"/>
    </row>
    <row r="71" spans="1:10" ht="15">
      <c r="A71" s="34"/>
      <c r="B71" s="33"/>
      <c r="C71" s="34"/>
      <c r="D71" s="34"/>
      <c r="E71" s="51"/>
      <c r="F71" s="51"/>
      <c r="G71" s="52"/>
      <c r="H71" s="68"/>
      <c r="I71" s="69"/>
      <c r="J71" s="31"/>
    </row>
    <row r="72" spans="2:10" ht="15">
      <c r="B72" s="53" t="s">
        <v>33</v>
      </c>
      <c r="C72" s="38"/>
      <c r="D72" s="38"/>
      <c r="E72" s="135" t="s">
        <v>16</v>
      </c>
      <c r="F72" s="136"/>
      <c r="G72" s="136"/>
      <c r="H72" s="137"/>
      <c r="I72" s="46">
        <f>I26</f>
        <v>20299.242</v>
      </c>
      <c r="J72" s="46"/>
    </row>
    <row r="73" spans="2:10" ht="15">
      <c r="B73" s="37"/>
      <c r="C73" s="38"/>
      <c r="D73" s="38"/>
      <c r="E73" s="135" t="s">
        <v>24</v>
      </c>
      <c r="F73" s="136"/>
      <c r="G73" s="136"/>
      <c r="H73" s="137"/>
      <c r="I73" s="46">
        <f>I62+I27</f>
        <v>19955.019999999997</v>
      </c>
      <c r="J73" s="20"/>
    </row>
    <row r="74" spans="2:10" ht="15">
      <c r="B74" s="37"/>
      <c r="C74" s="38"/>
      <c r="D74" s="38"/>
      <c r="E74" s="135" t="s">
        <v>25</v>
      </c>
      <c r="F74" s="136"/>
      <c r="G74" s="136"/>
      <c r="H74" s="137"/>
      <c r="I74" s="46">
        <f>I66+I28</f>
        <v>344.22</v>
      </c>
      <c r="J74" s="45"/>
    </row>
    <row r="75" spans="2:10" ht="15">
      <c r="B75" s="37"/>
      <c r="C75" s="38"/>
      <c r="D75" s="38"/>
      <c r="E75" s="135" t="s">
        <v>26</v>
      </c>
      <c r="F75" s="136"/>
      <c r="G75" s="136"/>
      <c r="H75" s="137"/>
      <c r="I75" s="46">
        <f>I73+I74</f>
        <v>20299.239999999998</v>
      </c>
      <c r="J75" s="45"/>
    </row>
    <row r="76" spans="2:10" ht="15">
      <c r="B76" s="37"/>
      <c r="C76" s="38"/>
      <c r="D76" s="38"/>
      <c r="E76" s="124" t="s">
        <v>27</v>
      </c>
      <c r="F76" s="125"/>
      <c r="G76" s="125"/>
      <c r="H76" s="126"/>
      <c r="I76" s="46">
        <f>I72-I75</f>
        <v>0.0020000000004074536</v>
      </c>
      <c r="J76" s="45"/>
    </row>
    <row r="77" spans="2:10" ht="15">
      <c r="B77" s="37"/>
      <c r="C77" s="38"/>
      <c r="D77" s="38"/>
      <c r="E77" s="124" t="s">
        <v>28</v>
      </c>
      <c r="F77" s="125"/>
      <c r="G77" s="125"/>
      <c r="H77" s="126"/>
      <c r="I77" s="46">
        <f>I70</f>
        <v>0</v>
      </c>
      <c r="J77" s="45"/>
    </row>
    <row r="78" spans="5:10" ht="15">
      <c r="E78" s="61" t="s">
        <v>29</v>
      </c>
      <c r="G78" s="37"/>
      <c r="H78" s="62">
        <v>43530</v>
      </c>
      <c r="J78" s="62">
        <v>43544</v>
      </c>
    </row>
    <row r="79" spans="2:10" ht="15">
      <c r="B79" s="53" t="s">
        <v>34</v>
      </c>
      <c r="C79" s="38"/>
      <c r="D79" s="38"/>
      <c r="E79" s="63" t="s">
        <v>30</v>
      </c>
      <c r="F79" s="54"/>
      <c r="G79" s="55"/>
      <c r="H79" s="64">
        <v>563687.62</v>
      </c>
      <c r="I79" s="46">
        <f>I72</f>
        <v>20299.242</v>
      </c>
      <c r="J79" s="46">
        <f>H79+I79</f>
        <v>583986.862</v>
      </c>
    </row>
    <row r="80" spans="2:10" ht="15">
      <c r="B80" s="37"/>
      <c r="C80" s="38"/>
      <c r="D80" s="38"/>
      <c r="E80" s="56" t="s">
        <v>24</v>
      </c>
      <c r="F80" s="57"/>
      <c r="G80" s="44"/>
      <c r="H80" s="65">
        <v>344524.42</v>
      </c>
      <c r="I80" s="46">
        <f>I62+I27</f>
        <v>19955.019999999997</v>
      </c>
      <c r="J80" s="45">
        <f>H80+I80</f>
        <v>364479.44</v>
      </c>
    </row>
    <row r="81" spans="2:10" ht="15">
      <c r="B81" s="37"/>
      <c r="C81" s="38"/>
      <c r="D81" s="38"/>
      <c r="E81" s="32" t="s">
        <v>25</v>
      </c>
      <c r="F81" s="37"/>
      <c r="G81" s="58"/>
      <c r="H81" s="65">
        <v>219163.2</v>
      </c>
      <c r="I81" s="46">
        <f>I66+I28</f>
        <v>344.22</v>
      </c>
      <c r="J81" s="45">
        <f>H81+I81</f>
        <v>219507.42</v>
      </c>
    </row>
    <row r="82" spans="2:10" ht="15">
      <c r="B82" s="62" t="s">
        <v>68</v>
      </c>
      <c r="E82" s="59" t="s">
        <v>31</v>
      </c>
      <c r="F82" s="57"/>
      <c r="G82" s="44"/>
      <c r="H82" s="46">
        <f>H80+H81</f>
        <v>563687.62</v>
      </c>
      <c r="I82" s="46">
        <f>SUM(I80:I81)</f>
        <v>20299.239999999998</v>
      </c>
      <c r="J82" s="46">
        <f>SUM(J80:J81)</f>
        <v>583986.86</v>
      </c>
    </row>
    <row r="83" spans="5:10" ht="15">
      <c r="E83" s="32" t="s">
        <v>19</v>
      </c>
      <c r="F83" s="37"/>
      <c r="G83" s="58"/>
      <c r="H83" s="45">
        <f>H79-H82</f>
        <v>0</v>
      </c>
      <c r="I83" s="46">
        <f>I79-I82</f>
        <v>0.0020000000004074536</v>
      </c>
      <c r="J83" s="45">
        <f>J79-J82</f>
        <v>0.001999999978579581</v>
      </c>
    </row>
    <row r="84" spans="5:10" ht="15">
      <c r="E84" s="59" t="s">
        <v>32</v>
      </c>
      <c r="F84" s="57"/>
      <c r="G84" s="44"/>
      <c r="H84" s="66">
        <v>0</v>
      </c>
      <c r="I84" s="46">
        <f>I77</f>
        <v>0</v>
      </c>
      <c r="J84" s="46">
        <f>H84+I84</f>
        <v>0</v>
      </c>
    </row>
  </sheetData>
  <mergeCells count="29">
    <mergeCell ref="E75:H75"/>
    <mergeCell ref="E76:H76"/>
    <mergeCell ref="E77:H77"/>
    <mergeCell ref="A56:A61"/>
    <mergeCell ref="E66:G66"/>
    <mergeCell ref="A68:A69"/>
    <mergeCell ref="E70:G70"/>
    <mergeCell ref="E72:H72"/>
    <mergeCell ref="E73:H73"/>
    <mergeCell ref="E74:H74"/>
    <mergeCell ref="E62:G62"/>
    <mergeCell ref="A38:A41"/>
    <mergeCell ref="A42:A43"/>
    <mergeCell ref="A45:A49"/>
    <mergeCell ref="A50:A51"/>
    <mergeCell ref="A52:A54"/>
    <mergeCell ref="A36:A37"/>
    <mergeCell ref="B2:B3"/>
    <mergeCell ref="E2:E3"/>
    <mergeCell ref="F2:F3"/>
    <mergeCell ref="G2:G3"/>
    <mergeCell ref="A5:A7"/>
    <mergeCell ref="A8:A11"/>
    <mergeCell ref="A12:A25"/>
    <mergeCell ref="E26:G26"/>
    <mergeCell ref="E27:G27"/>
    <mergeCell ref="E28:G28"/>
    <mergeCell ref="E29:G29"/>
    <mergeCell ref="A31:A35"/>
  </mergeCells>
  <conditionalFormatting sqref="B1:B2">
    <cfRule type="expression" priority="31" dxfId="2" stopIfTrue="1">
      <formula>$L1="Z"</formula>
    </cfRule>
    <cfRule type="expression" priority="32" dxfId="1" stopIfTrue="1">
      <formula>$L1="T"</formula>
    </cfRule>
    <cfRule type="expression" priority="33" dxfId="0" stopIfTrue="1">
      <formula>$L1="Y"</formula>
    </cfRule>
  </conditionalFormatting>
  <conditionalFormatting sqref="B2">
    <cfRule type="expression" priority="28" dxfId="2" stopIfTrue="1">
      <formula>$L2="Z"</formula>
    </cfRule>
    <cfRule type="expression" priority="29" dxfId="1" stopIfTrue="1">
      <formula>$L2="T"</formula>
    </cfRule>
    <cfRule type="expression" priority="30" dxfId="0" stopIfTrue="1">
      <formula>$L2="Y"</formula>
    </cfRule>
  </conditionalFormatting>
  <conditionalFormatting sqref="C26:D28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80">
    <cfRule type="expression" priority="22" dxfId="2" stopIfTrue="1">
      <formula>$J80="Z"</formula>
    </cfRule>
    <cfRule type="expression" priority="23" dxfId="1" stopIfTrue="1">
      <formula>$J80="T"</formula>
    </cfRule>
    <cfRule type="expression" priority="24" dxfId="0" stopIfTrue="1">
      <formula>$J80="Y"</formula>
    </cfRule>
  </conditionalFormatting>
  <conditionalFormatting sqref="H81">
    <cfRule type="expression" priority="19" dxfId="2" stopIfTrue="1">
      <formula>$J81="Z"</formula>
    </cfRule>
    <cfRule type="expression" priority="20" dxfId="1" stopIfTrue="1">
      <formula>$J81="T"</formula>
    </cfRule>
    <cfRule type="expression" priority="21" dxfId="0" stopIfTrue="1">
      <formula>$J81="Y"</formula>
    </cfRule>
  </conditionalFormatting>
  <conditionalFormatting sqref="H153">
    <cfRule type="expression" priority="16" dxfId="2" stopIfTrue="1">
      <formula>$J153="Z"</formula>
    </cfRule>
    <cfRule type="expression" priority="17" dxfId="1" stopIfTrue="1">
      <formula>$J153="T"</formula>
    </cfRule>
    <cfRule type="expression" priority="18" dxfId="0" stopIfTrue="1">
      <formula>$J153="Y"</formula>
    </cfRule>
  </conditionalFormatting>
  <conditionalFormatting sqref="H154">
    <cfRule type="expression" priority="13" dxfId="2" stopIfTrue="1">
      <formula>$J154="Z"</formula>
    </cfRule>
    <cfRule type="expression" priority="14" dxfId="1" stopIfTrue="1">
      <formula>$J154="T"</formula>
    </cfRule>
    <cfRule type="expression" priority="15" dxfId="0" stopIfTrue="1">
      <formula>$J154="Y"</formula>
    </cfRule>
  </conditionalFormatting>
  <conditionalFormatting sqref="H155">
    <cfRule type="expression" priority="10" dxfId="2" stopIfTrue="1">
      <formula>$J155="Z"</formula>
    </cfRule>
    <cfRule type="expression" priority="11" dxfId="1" stopIfTrue="1">
      <formula>$J155="T"</formula>
    </cfRule>
    <cfRule type="expression" priority="12" dxfId="0" stopIfTrue="1">
      <formula>$J155="Y"</formula>
    </cfRule>
  </conditionalFormatting>
  <conditionalFormatting sqref="H79">
    <cfRule type="expression" priority="7" dxfId="2" stopIfTrue="1">
      <formula>$J79="Z"</formula>
    </cfRule>
    <cfRule type="expression" priority="8" dxfId="1" stopIfTrue="1">
      <formula>$J79="T"</formula>
    </cfRule>
    <cfRule type="expression" priority="9" dxfId="0" stopIfTrue="1">
      <formula>$J79="Y"</formula>
    </cfRule>
  </conditionalFormatting>
  <conditionalFormatting sqref="H80">
    <cfRule type="expression" priority="4" dxfId="2" stopIfTrue="1">
      <formula>$J80="Z"</formula>
    </cfRule>
    <cfRule type="expression" priority="5" dxfId="1" stopIfTrue="1">
      <formula>$J80="T"</formula>
    </cfRule>
    <cfRule type="expression" priority="6" dxfId="0" stopIfTrue="1">
      <formula>$J80="Y"</formula>
    </cfRule>
  </conditionalFormatting>
  <conditionalFormatting sqref="H81">
    <cfRule type="expression" priority="1" dxfId="2" stopIfTrue="1">
      <formula>$J81="Z"</formula>
    </cfRule>
    <cfRule type="expression" priority="2" dxfId="1" stopIfTrue="1">
      <formula>$J81="T"</formula>
    </cfRule>
    <cfRule type="expression" priority="3" dxfId="0" stopIfTrue="1">
      <formula>$J81="Y"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2019-03-19T11:53:10Z</cp:lastPrinted>
  <dcterms:created xsi:type="dcterms:W3CDTF">2019-02-01T08:27:03Z</dcterms:created>
  <dcterms:modified xsi:type="dcterms:W3CDTF">2019-03-25T09:45:11Z</dcterms:modified>
  <cp:category/>
  <cp:version/>
  <cp:contentType/>
  <cp:contentStatus/>
</cp:coreProperties>
</file>