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801" yWindow="4305" windowWidth="20115" windowHeight="7995" activeTab="2"/>
  </bookViews>
  <sheets>
    <sheet name="RO č. 13 27.11.2019" sheetId="3" r:id="rId1"/>
    <sheet name="RO č. 13 dodatek" sheetId="4" r:id="rId2"/>
    <sheet name="Schváleno RO č. 13 27.11.2019" sheetId="5" r:id="rId3"/>
  </sheets>
  <definedNames/>
  <calcPr calcId="145621"/>
</workbook>
</file>

<file path=xl/sharedStrings.xml><?xml version="1.0" encoding="utf-8"?>
<sst xmlns="http://schemas.openxmlformats.org/spreadsheetml/2006/main" count="817" uniqueCount="276">
  <si>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</si>
  <si>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</si>
  <si>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</si>
  <si>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</si>
  <si>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</si>
  <si>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</si>
  <si>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</si>
  <si>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</si>
  <si>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</si>
  <si>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</si>
  <si>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</si>
  <si>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</si>
  <si>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</si>
  <si>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</si>
  <si>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</si>
  <si>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</si>
  <si>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</si>
  <si>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</si>
  <si>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</si>
  <si>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</si>
  <si>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</si>
  <si>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</si>
  <si>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</si>
  <si>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</si>
  <si>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</si>
  <si>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</si>
  <si>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</si>
  <si>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</si>
  <si>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</si>
  <si>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</si>
  <si>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</si>
  <si>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</si>
  <si>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</si>
  <si>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</si>
  <si>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</si>
  <si>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4.</t>
  </si>
  <si>
    <t>5.</t>
  </si>
  <si>
    <t>D) Změny ve financování</t>
  </si>
  <si>
    <t>Financování saldo</t>
  </si>
  <si>
    <t>P= příjmy   V= výdaje   NZ= nově zařazeno do R2019</t>
  </si>
  <si>
    <t>Příloha k us. č. RMO/xx/xx/19</t>
  </si>
  <si>
    <t>8208</t>
  </si>
  <si>
    <t>0327</t>
  </si>
  <si>
    <t>8613</t>
  </si>
  <si>
    <t>8614</t>
  </si>
  <si>
    <t>8615</t>
  </si>
  <si>
    <t>8616</t>
  </si>
  <si>
    <t>0407</t>
  </si>
  <si>
    <t>OŠK Peněžní dary do zahraničí - snížení</t>
  </si>
  <si>
    <t>OŠK Nákup ostatních služeb - zvýšení</t>
  </si>
  <si>
    <t xml:space="preserve">Rozpočtové opatření č. 13/2019 - změna schváleného rozpočtu roku 2019 - listopad  (údaje v tis. Kč) </t>
  </si>
  <si>
    <t>č. 13</t>
  </si>
  <si>
    <t>0359</t>
  </si>
  <si>
    <t>0612</t>
  </si>
  <si>
    <t>00150</t>
  </si>
  <si>
    <t>8219</t>
  </si>
  <si>
    <t>103133063</t>
  </si>
  <si>
    <t>103533063</t>
  </si>
  <si>
    <t>6.</t>
  </si>
  <si>
    <t>7.</t>
  </si>
  <si>
    <t>8.</t>
  </si>
  <si>
    <t>7208</t>
  </si>
  <si>
    <t>Nespecifikované rezervy snížení - přesun na TSO</t>
  </si>
  <si>
    <t>0324</t>
  </si>
  <si>
    <t>TSO veř. zeleň - zvýšení (údržba dřev., terénní úpravy, výhrab listí, … )</t>
  </si>
  <si>
    <t>0528</t>
  </si>
  <si>
    <t>9.</t>
  </si>
  <si>
    <t>13010</t>
  </si>
  <si>
    <t>0404</t>
  </si>
  <si>
    <t>SOC Pěst. péče - odb. literatura, přesun na cestovné</t>
  </si>
  <si>
    <t>SOC Pěst. péče - cestovné - zvýšení dle aktuálních potřeb</t>
  </si>
  <si>
    <t>0445</t>
  </si>
  <si>
    <t>13011</t>
  </si>
  <si>
    <t>SOC SPOD PHM zvýšení dle aktuálních potřeb</t>
  </si>
  <si>
    <t>SOC SPOD věcné dary, snížení, přesun na PHM</t>
  </si>
  <si>
    <t>SOC SPOD telefony, snížení, přesun na PHM</t>
  </si>
  <si>
    <t>SOC SPOD vzdělávání, snížení, přesun na PHM</t>
  </si>
  <si>
    <t>0516</t>
  </si>
  <si>
    <t>0434</t>
  </si>
  <si>
    <t>SOC Zimní útulek - převod nevyužitých prostředků</t>
  </si>
  <si>
    <t>KTAJ Platy zam. v prac. poměru - snížení</t>
  </si>
  <si>
    <t>KTAJ Zdrav. pojištění - snížení</t>
  </si>
  <si>
    <t>KTAJ Účastnické poplatky a konference</t>
  </si>
  <si>
    <t>KTAJ školení a vzdělávání</t>
  </si>
  <si>
    <t>KTAJ náhrady mezd v době nemoci</t>
  </si>
  <si>
    <t>KTAJ povinné pojistné na úrazové pojištění</t>
  </si>
  <si>
    <t>Otrokovice 27.11.2019</t>
  </si>
  <si>
    <t>Rozšíření serverové infrastruktury inv. dotace bez ÚZ - P</t>
  </si>
  <si>
    <t>Rozšíření serverové infrastruktury neinv. dot. bez ÚZ - P</t>
  </si>
  <si>
    <t>Příjem inv. dotace IROP EU Rozšíření serverové infrastruktury - P</t>
  </si>
  <si>
    <t>Příjem inv. dotace IROP SR Rozšíření serverové infrastruktury - P</t>
  </si>
  <si>
    <t>Příjem neinv. dotace IROP EU Rozšíření serverové infrastruktury - P</t>
  </si>
  <si>
    <t>Příjem neinv. dotace IROP SR Rozšíření serverové infrastruktury - P</t>
  </si>
  <si>
    <t>Příjem dotace od GŘ HZS na nové hasičské auto, nerealizováno - P</t>
  </si>
  <si>
    <t>Výdaje na nové hasičské auto, nerealizováno - V</t>
  </si>
  <si>
    <t>OMP Inž. činnost - snížení dle aktuálních potřeb - V</t>
  </si>
  <si>
    <t>OMP geod. podklady, konzultace - snížení dle aktuálních potřeb - V</t>
  </si>
  <si>
    <t>OMP geod. podklady, služby - snížení dle aktuálních potřeb - V</t>
  </si>
  <si>
    <t>OMP výkup pozemků, silnice - snížení dle aktuálních potřeb - V</t>
  </si>
  <si>
    <t>OMP výkup pozemků, ost. komunikace - snížení dle aktuálních potřeb - V</t>
  </si>
  <si>
    <t>OMP výkup pozemků, kom. rozvoj - snížení dle aktuálních potřeb - V</t>
  </si>
  <si>
    <t>OMP výdaje na pronájmy a VB - snížení dle aktuálních potřeb - V</t>
  </si>
  <si>
    <t>ORM ZŠ Trávníky modernizace učeben - snížení vlastního podílu dle akt. potřeb - V</t>
  </si>
  <si>
    <t>ORM ZŠ Trávníky modernizace učeben - snížení očekávané dotace - P</t>
  </si>
  <si>
    <t>ORM ZŠ Trávníky modernizace učeben - snížení fin. prostředků proti dotaci - P</t>
  </si>
  <si>
    <t>POSBO příjem neinv. dotace na realizaci projektu, zdroj: EU - P</t>
  </si>
  <si>
    <t>POSBO příjem neinv. dotace na realizaci projektu, zdroj: SR - P</t>
  </si>
  <si>
    <t>POSBO fin. prostředky nedočerpané z minulých let - P</t>
  </si>
  <si>
    <t>Neinv. transfer dotace z MŠMT na realizaci projektu ZŠ Trávníky, zdroj EU - V</t>
  </si>
  <si>
    <t>Příjem nein. dotace z MŠMT na realizaci projektu pro ZŠ Trávníky, zdroj SR - P</t>
  </si>
  <si>
    <t>Příjem nein. dotace z MŠMT na realizaci projektu pro ZŠ Trávníky, zdroj EU - P</t>
  </si>
  <si>
    <t>Neinv. transfer dotace z MŠMT na realizaci projektu ZŠ Trávníky, zdroj SR - V</t>
  </si>
  <si>
    <t>Příjem neinv. dotace pro DDM Sluníčko z rozpočtu ZK na soutěž v aerobiku - P</t>
  </si>
  <si>
    <t>Neinv. transfer dotace pro DDM Sluníčko z rozpočtu ZK na soutěž v aerobiku - V</t>
  </si>
  <si>
    <t>MAP II Úhrady sankcí jiným rozpočtům - V</t>
  </si>
  <si>
    <t>MAP II vratka dotace, oprava - P</t>
  </si>
  <si>
    <t>Pojistné události - přijetí pojistného plnění - P</t>
  </si>
  <si>
    <t>Pojistné události - oprava limnigrafické stanice - V</t>
  </si>
  <si>
    <t>Pojistné události - oprava po havárii vody ve MŠO - V</t>
  </si>
  <si>
    <t>7209</t>
  </si>
  <si>
    <t>Bezbariérové úpravy a vybavení zastávek - navýšení o dar od Barumu a Teplárny</t>
  </si>
  <si>
    <t>0484</t>
  </si>
  <si>
    <t>104513013</t>
  </si>
  <si>
    <t>104113013</t>
  </si>
  <si>
    <t>8265</t>
  </si>
  <si>
    <t>Revitalizace prostor školy za účelem zkvalit. klíč. kometencí - příjem dotace v r. 2020</t>
  </si>
  <si>
    <t>10.</t>
  </si>
  <si>
    <t>11.</t>
  </si>
  <si>
    <t>Housing First, příjem neinv. dotace na realizaci projektu, zdroj - EU - P</t>
  </si>
  <si>
    <t>Housing First, příjem neinv. dotace na realizaci projektu, zdroj SR - P</t>
  </si>
  <si>
    <t>PROV zvýšení fin. prostředků na poštovní služby</t>
  </si>
  <si>
    <t>PROV Služby pen. ústavů zvýšení dle akt. stavu</t>
  </si>
  <si>
    <t>RPOV přesun na služby pen. ústavů</t>
  </si>
  <si>
    <t>PROV opravy a udržování - přesun na služby</t>
  </si>
  <si>
    <t>PROV služby - zvýšení dle akt. potřeb</t>
  </si>
  <si>
    <t>0603</t>
  </si>
  <si>
    <t>0165</t>
  </si>
  <si>
    <t>1244</t>
  </si>
  <si>
    <t>0763</t>
  </si>
  <si>
    <t>0795</t>
  </si>
  <si>
    <t>OŠK Nákup ost. služeb vyd. činn.- přesun na pol. 5139 nákup reklamního materiálu</t>
  </si>
  <si>
    <t>OŠK Nákup reklamního materiálu - zvýšení</t>
  </si>
  <si>
    <t>DOP přesun na 6171/5167 - zvýšení fin. prosředků na školení a vzdělávání</t>
  </si>
  <si>
    <t>KTAJ školení a vzdělávání - zvýšení</t>
  </si>
  <si>
    <t>OŠK Fin. dar - Děti Fitness aneb sportem proti drogám, Aerobic tour a Mia festival, 17.11.2019</t>
  </si>
  <si>
    <t>OŠK Fin. dar - TJ Sokol Tečovice, zimní fot. turnaj, 27.12.2019</t>
  </si>
  <si>
    <t>8256</t>
  </si>
  <si>
    <t>107117968</t>
  </si>
  <si>
    <t>107517969</t>
  </si>
  <si>
    <t>Páteřní cyklostezka - příjem inv. dotace (EU)</t>
  </si>
  <si>
    <t>Páteřní cyklostezka - příjem inv. dotace (SR)</t>
  </si>
  <si>
    <t xml:space="preserve">Páteřní cyklostezka - vynulování výdaje bez ÚZ </t>
  </si>
  <si>
    <t xml:space="preserve">Páteřní cyklostezka - inv. výdeje na akci s ÚZ  </t>
  </si>
  <si>
    <t xml:space="preserve">Páteřní cyklostezka - inv. výdeja na akci s ÚZ  </t>
  </si>
  <si>
    <t>Páteřní cyklostezka - vynulování výše očekávané dotace</t>
  </si>
  <si>
    <t>PROV přesun na pol. 5161</t>
  </si>
  <si>
    <t>ORM Hurdisovy domy - venk. inž. sítě, snížení dle akt. potřeb</t>
  </si>
  <si>
    <t>ORM Hlavní 1229 (ND) zateplení, snížení dle akt. potřeb</t>
  </si>
  <si>
    <t>ORM Hlavní 1161, zlepšení tep. tech. vlast. - zvýšení dle akt. potřeb</t>
  </si>
  <si>
    <t>ORM Rozšíření kapacity hřbitova - zvýšení dle akt. potřeb</t>
  </si>
  <si>
    <t>ORM Rozšíření ul. Čechova - zvýšení dle akt. potřeb</t>
  </si>
  <si>
    <t>ORM Laziště - základní tech. vybavenost - zvýšení dle akt. potřeb</t>
  </si>
  <si>
    <t>8263</t>
  </si>
  <si>
    <t>ORM Přír. vzdělávání bez hranic na otr. školách - přesun na pol. 6121</t>
  </si>
  <si>
    <t>ORM Využití prostor RR pro MP - zvýšení dle akt. potřeb</t>
  </si>
  <si>
    <t>ORM AN Baťov - zvýšení dle akt. potřeb</t>
  </si>
  <si>
    <t>ORM Přechody pro chodce na tř. T. Bati přesun na org. 9319 a 9302</t>
  </si>
  <si>
    <t>ORM Revit. sportovní haly - přesun na pol. 6121</t>
  </si>
  <si>
    <t>6255</t>
  </si>
  <si>
    <t>ORM ZŠ Mánesova - znovuzavedení pol. na opravy</t>
  </si>
  <si>
    <t>ORM Revital. centr. ploch sídliště Trávníky - přesun na org. 6255</t>
  </si>
  <si>
    <t>ORM Přírod. vzdělávání bez hranic na otr. školách - zvýšení pol. 6121</t>
  </si>
  <si>
    <t>ORM Revit. sportovní haly - zvýšení inv. pol. 6121</t>
  </si>
  <si>
    <t>KTAJ Soc. zab. - snížení</t>
  </si>
  <si>
    <t>NZ</t>
  </si>
  <si>
    <t>OŠK Záštita ST přesun na Děti Fitness - 5 tis. a TJ Sokol Tečovice - 3 tis. Kč</t>
  </si>
  <si>
    <t>12.</t>
  </si>
  <si>
    <t>13.</t>
  </si>
  <si>
    <t>ORM Revit. prostor školy ZŠ Trávníky - zvýšení fin. prost. na realizaci projektu</t>
  </si>
  <si>
    <t>ORM Přesun  na pro projekt Revit. prostor školy ZŠ Tráv. org. 8265</t>
  </si>
  <si>
    <t xml:space="preserve">SOC Dot. na soc. sl.- převod nevyužitých prostřed. </t>
  </si>
  <si>
    <t xml:space="preserve">DSZO zvýšení fin.prost.určených pro dopr.obslužnost </t>
  </si>
  <si>
    <t xml:space="preserve">OŠK Přesun fin. prostředků na nově zřízenou Městs. televizi - plyne z organ. změn </t>
  </si>
  <si>
    <t>OŠK Městská televize zavedení nové org. a pol. 5169 - služby</t>
  </si>
  <si>
    <t>Rozpočtové opatření č. 13/2019 - změna schváleného rozpočtu roku 2019 - DODATEK</t>
  </si>
  <si>
    <t>9315</t>
  </si>
  <si>
    <t>9330</t>
  </si>
  <si>
    <t>9332</t>
  </si>
  <si>
    <t>9333</t>
  </si>
  <si>
    <t>0624</t>
  </si>
  <si>
    <t>0604</t>
  </si>
  <si>
    <t>0608</t>
  </si>
  <si>
    <t>TEHOS SAB nákup ost. služeb - přesun na el. energii</t>
  </si>
  <si>
    <t>TEHOS MK nákup ost. služeb - přesun na el. energii</t>
  </si>
  <si>
    <t>TEHOS SAB zvýšení fin. prostředků na el. energii</t>
  </si>
  <si>
    <t>TEHOS SH nákup ost. služeb - přesun na opravy</t>
  </si>
  <si>
    <t>OŽP přesun nevyužitých fin. prostředků</t>
  </si>
  <si>
    <t>0358</t>
  </si>
  <si>
    <t>0357</t>
  </si>
  <si>
    <t>0351</t>
  </si>
  <si>
    <t>0450</t>
  </si>
  <si>
    <t>0452</t>
  </si>
  <si>
    <t>0480</t>
  </si>
  <si>
    <t>0481</t>
  </si>
  <si>
    <t>ZŠ Mánesova - odpisy nemovitého majetku aktualizace</t>
  </si>
  <si>
    <t>ZŠ Mánesova - odpisy movitého majetku aktualizace</t>
  </si>
  <si>
    <t>ZŠ TGM - odpisy nemovitého majetku aktualizace</t>
  </si>
  <si>
    <t>ZŠ TGM - odpisy movitého majetku aktualizace</t>
  </si>
  <si>
    <t>ZŠ Trávníky - odpisy nemovitého majetku aktualizace</t>
  </si>
  <si>
    <t>ZŠ Trávníky - odpisy movitého majetku aktualizace</t>
  </si>
  <si>
    <t>MŠO - odpisy nemovitého majetku aktualizace</t>
  </si>
  <si>
    <t>MŠO - odpisy movitého majetku aktualizace</t>
  </si>
  <si>
    <t>DDM - odpisy nemovitého majetku aktualizace</t>
  </si>
  <si>
    <t>SENIOR DS"B" roční odpisy aktualizace</t>
  </si>
  <si>
    <t>SENIOR OS"B" roční odpisy aktualizace</t>
  </si>
  <si>
    <t>SENIOR DS"C" roční odpisy aktualizace</t>
  </si>
  <si>
    <t>SENIOR DZR roční odpisy aktualizace</t>
  </si>
  <si>
    <t>KRŘ JSDH Otrokovice zvýšení fin. prostr. na refundace</t>
  </si>
  <si>
    <t>0326</t>
  </si>
  <si>
    <t>9319</t>
  </si>
  <si>
    <t>Využití prostor RR pro služebnu MP zvýšení fin. prostředků na investice</t>
  </si>
  <si>
    <t xml:space="preserve">KRŘ "kriz. řízení j.n." přesun na refundace mezd </t>
  </si>
  <si>
    <t>KRŘ "kriz. řízení j.n." přesun na rorg. 9319</t>
  </si>
  <si>
    <t>KRŘ Ochrana obyvatelstva - přesun na JSDH Otr.</t>
  </si>
  <si>
    <t>KRŘ JSDH Otrokovice zvýšení fin. prostr. na DHM</t>
  </si>
  <si>
    <t xml:space="preserve">KRŘ JSDH Otrokovice zvýšení fin. prostr. na elektr. komunikace </t>
  </si>
  <si>
    <t>KRŘ JSDH Kvítkovice - přesun na refundace pol. 5019</t>
  </si>
  <si>
    <t>KRŘ JSDH Kvítkovice - zvýšení fin. prost. na refundace</t>
  </si>
  <si>
    <t>Rekapitulace Rozpočtového opatření - dodatku</t>
  </si>
  <si>
    <t>MP Platy zaměstnanců v pracovním poměru - zvýšení</t>
  </si>
  <si>
    <t>MP zdravotní poj. - přesun na pol. 5011 - snížení</t>
  </si>
  <si>
    <t>MP soc. zab. - přesun na pol. 5011 - snížení</t>
  </si>
  <si>
    <t>MP poskytnuté náhrady za pracovní úraz - přesun na pol. 5011 - snížení</t>
  </si>
  <si>
    <t>0656</t>
  </si>
  <si>
    <t>2151</t>
  </si>
  <si>
    <t>ORM Laziště zákl. tech. vybavenost - zvýšení</t>
  </si>
  <si>
    <t>ORM Hurdisovy domy - venk. inž. sítě - snížení. přesun na org. 2151</t>
  </si>
  <si>
    <t>8245</t>
  </si>
  <si>
    <t>ORM Přestavba kanceláří bud. č. 1 MěÚ - přesun z pol. 6121 na pol. 5137</t>
  </si>
  <si>
    <t>ORM Přechody pro chodce tř. T. Bati - snížení</t>
  </si>
  <si>
    <t>KTAJ školení a vzdělávání - zvýšení fin. prostředky z PROV</t>
  </si>
  <si>
    <t>EKO zpracování dotazníků pro tvorbu plánu rozvoje sportu</t>
  </si>
  <si>
    <t>EKO Plán rozvoje sportu - přesun na pol. 5169</t>
  </si>
  <si>
    <t>Přesun fin. prostředků z odb. literatury na školení a vzdělávání</t>
  </si>
  <si>
    <t>TEHOS SH zvýšení fin. prostředků na opravy</t>
  </si>
  <si>
    <t>TEHOS SH zvýšení fin. prostředků na el. energii</t>
  </si>
  <si>
    <t xml:space="preserve">DSZO navýšení fin. prostředků </t>
  </si>
  <si>
    <t>Sesterny a pečovatelny SENIOR B - vynulování příjmu - nerealizováno - P</t>
  </si>
  <si>
    <t>Zateplení SENIORu B - nařízení dovodu - P</t>
  </si>
  <si>
    <t>Sesterny a pečovatelny SENIOR B - vynulování výdaje - nerealizováno - V</t>
  </si>
  <si>
    <t>Tělocvična se spol. místnost SENIOR B nebude v r. 2019 realizováno - P</t>
  </si>
  <si>
    <t>Tělocvična se spol. místnost SENIOR B nebude v r. 2019 realizováno - V</t>
  </si>
  <si>
    <t>Odstranění záavady v SENIOR B - vynul. příjmu - realizováno SENIORem - P</t>
  </si>
  <si>
    <t>Odstranění záavady v SENIOR B - vynulování výdaje - hrazeno SENIORem - V</t>
  </si>
  <si>
    <t>MěÚ příjmy z prodeje krátkodobého majetku - P</t>
  </si>
  <si>
    <t>SAB příjem z pronájmu SAB - P</t>
  </si>
  <si>
    <t>ZŠ Mánesova - aktualizace odvodu odpisů z nemovitého majetku - P</t>
  </si>
  <si>
    <t>ZŠ Trávníky - aktualizace odvodu odpisů z nemovitého majetku - P</t>
  </si>
  <si>
    <t>ZŠ TGM -aktualizace odvodu odpisů z nemovitého majetku - P</t>
  </si>
  <si>
    <t>MŠO - aktualizace odvodu odpisů z nemovitého majetku - P</t>
  </si>
  <si>
    <t>Poplatek za uložení odpadů - zvýšení - P</t>
  </si>
  <si>
    <t>Most M-1 zvýšení fin. prostředků na neuznatelné výdaje -V</t>
  </si>
  <si>
    <t>DDM - aktualizace odvodu odpisů z nemovitého majetku - P</t>
  </si>
  <si>
    <t>14.</t>
  </si>
  <si>
    <t>15.</t>
  </si>
  <si>
    <t>16.</t>
  </si>
  <si>
    <t>17.</t>
  </si>
  <si>
    <t>18.</t>
  </si>
  <si>
    <t>Příloha k us. č. RMO/17/21/19</t>
  </si>
  <si>
    <t>Revital. prostor školy za účelem zkvalit. klíč. kometencí - příjem dotace v r. 2020 - P</t>
  </si>
  <si>
    <t>Páteřní cyklostezka - vynulování výše očekávané dotace - P</t>
  </si>
  <si>
    <t>Páteřní cyklostezka - příjem inv. dotace (EU) - P</t>
  </si>
  <si>
    <t>Páteřní cyklostezka - příjem inv. dotace (SR) - P</t>
  </si>
  <si>
    <t>Páteřní cyklostezka - vynulování výdaje bez ÚZ - V</t>
  </si>
  <si>
    <t>Páteřní cyklostezka - inv. výdeja na akci s ÚZ - V</t>
  </si>
  <si>
    <t>Páteřní cyklostezka - inv. výdeje na akci s ÚZ  -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</si>
</sst>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Fill="1" applyBorder="1"/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3" fillId="0" borderId="2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4" fontId="1" fillId="5" borderId="6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2" fontId="1" fillId="0" borderId="0" xfId="0" applyNumberFormat="1" applyFont="1"/>
    <xf numFmtId="0" fontId="4" fillId="0" borderId="6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1" fillId="5" borderId="5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 topLeftCell="A1">
      <selection activeCell="A1" sqref="A1:IV6553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7" customWidth="1"/>
    <col min="4" max="4" width="10.00390625" style="57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50</v>
      </c>
      <c r="B1" s="2"/>
      <c r="C1" s="3"/>
      <c r="D1" s="3"/>
      <c r="H1" s="2" t="s">
        <v>40</v>
      </c>
      <c r="I1" s="2"/>
      <c r="J1" s="1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51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2.75" customHeight="1">
      <c r="A5" s="121" t="s">
        <v>13</v>
      </c>
      <c r="B5" s="12" t="s">
        <v>87</v>
      </c>
      <c r="C5" s="13"/>
      <c r="D5" s="11"/>
      <c r="E5" s="11"/>
      <c r="F5" s="11">
        <v>4216</v>
      </c>
      <c r="G5" s="14" t="s">
        <v>41</v>
      </c>
      <c r="H5" s="22">
        <v>11455.6</v>
      </c>
      <c r="I5" s="16">
        <v>-11455.6</v>
      </c>
      <c r="J5" s="17">
        <f aca="true" t="shared" si="0" ref="J5:J34">H5+I5</f>
        <v>0</v>
      </c>
      <c r="K5" s="119">
        <f>I5+I6+I7+I8+I9+I10+I11</f>
        <v>-2178.49</v>
      </c>
    </row>
    <row r="6" spans="1:11" ht="15">
      <c r="A6" s="123"/>
      <c r="B6" s="12" t="s">
        <v>88</v>
      </c>
      <c r="C6" s="13"/>
      <c r="D6" s="11"/>
      <c r="E6" s="11"/>
      <c r="F6" s="11">
        <v>4116</v>
      </c>
      <c r="G6" s="14" t="s">
        <v>41</v>
      </c>
      <c r="H6" s="22">
        <v>174</v>
      </c>
      <c r="I6" s="16">
        <v>-174</v>
      </c>
      <c r="J6" s="17">
        <f t="shared" si="0"/>
        <v>0</v>
      </c>
      <c r="K6" s="120"/>
    </row>
    <row r="7" spans="1:11" ht="15">
      <c r="A7" s="123"/>
      <c r="B7" s="96" t="s">
        <v>89</v>
      </c>
      <c r="C7" s="97" t="s">
        <v>174</v>
      </c>
      <c r="D7" s="99">
        <v>107517969</v>
      </c>
      <c r="E7" s="99"/>
      <c r="F7" s="99">
        <v>4216</v>
      </c>
      <c r="G7" s="98" t="s">
        <v>41</v>
      </c>
      <c r="H7" s="100">
        <v>0</v>
      </c>
      <c r="I7" s="103">
        <v>9371.53</v>
      </c>
      <c r="J7" s="104">
        <f t="shared" si="0"/>
        <v>9371.53</v>
      </c>
      <c r="K7" s="120"/>
    </row>
    <row r="8" spans="1:11" ht="15">
      <c r="A8" s="123"/>
      <c r="B8" s="96" t="s">
        <v>90</v>
      </c>
      <c r="C8" s="97" t="s">
        <v>174</v>
      </c>
      <c r="D8" s="99">
        <v>107117968</v>
      </c>
      <c r="E8" s="99"/>
      <c r="F8" s="99">
        <v>4216</v>
      </c>
      <c r="G8" s="98" t="s">
        <v>41</v>
      </c>
      <c r="H8" s="100">
        <v>0</v>
      </c>
      <c r="I8" s="103">
        <v>551.27</v>
      </c>
      <c r="J8" s="104">
        <f t="shared" si="0"/>
        <v>551.27</v>
      </c>
      <c r="K8" s="120"/>
    </row>
    <row r="9" spans="1:11" ht="15">
      <c r="A9" s="123"/>
      <c r="B9" s="96" t="s">
        <v>91</v>
      </c>
      <c r="C9" s="97" t="s">
        <v>174</v>
      </c>
      <c r="D9" s="99">
        <v>107517016</v>
      </c>
      <c r="E9" s="99"/>
      <c r="F9" s="99">
        <v>4116</v>
      </c>
      <c r="G9" s="98" t="s">
        <v>41</v>
      </c>
      <c r="H9" s="100">
        <v>0</v>
      </c>
      <c r="I9" s="103">
        <v>26.74</v>
      </c>
      <c r="J9" s="104">
        <f t="shared" si="0"/>
        <v>26.74</v>
      </c>
      <c r="K9" s="120"/>
    </row>
    <row r="10" spans="1:11" ht="15">
      <c r="A10" s="123"/>
      <c r="B10" s="105" t="s">
        <v>92</v>
      </c>
      <c r="C10" s="97" t="s">
        <v>174</v>
      </c>
      <c r="D10" s="106">
        <v>107117015</v>
      </c>
      <c r="E10" s="106"/>
      <c r="F10" s="106">
        <v>4116</v>
      </c>
      <c r="G10" s="107" t="s">
        <v>41</v>
      </c>
      <c r="H10" s="108">
        <v>0</v>
      </c>
      <c r="I10" s="109">
        <v>1.57</v>
      </c>
      <c r="J10" s="110">
        <f t="shared" si="0"/>
        <v>1.57</v>
      </c>
      <c r="K10" s="120"/>
    </row>
    <row r="11" spans="1:11" ht="12.75" customHeight="1">
      <c r="A11" s="143" t="s">
        <v>14</v>
      </c>
      <c r="B11" s="19" t="s">
        <v>93</v>
      </c>
      <c r="C11" s="19"/>
      <c r="D11" s="19"/>
      <c r="E11" s="20">
        <v>5512</v>
      </c>
      <c r="F11" s="20">
        <v>3122</v>
      </c>
      <c r="G11" s="14" t="s">
        <v>42</v>
      </c>
      <c r="H11" s="88">
        <v>500</v>
      </c>
      <c r="I11" s="89">
        <v>-500</v>
      </c>
      <c r="J11" s="17">
        <f t="shared" si="0"/>
        <v>0</v>
      </c>
      <c r="K11" s="120"/>
    </row>
    <row r="12" spans="1:11" ht="12.75" customHeight="1">
      <c r="A12" s="144"/>
      <c r="B12" s="19" t="s">
        <v>94</v>
      </c>
      <c r="C12" s="13"/>
      <c r="D12" s="11"/>
      <c r="E12" s="11">
        <v>5512</v>
      </c>
      <c r="F12" s="11">
        <v>6122</v>
      </c>
      <c r="G12" s="14" t="s">
        <v>42</v>
      </c>
      <c r="H12" s="22">
        <v>1250</v>
      </c>
      <c r="I12" s="16">
        <v>-1250</v>
      </c>
      <c r="J12" s="17">
        <f t="shared" si="0"/>
        <v>0</v>
      </c>
      <c r="K12" s="119">
        <v>2178.49</v>
      </c>
    </row>
    <row r="13" spans="1:11" ht="12.75" customHeight="1">
      <c r="A13" s="121" t="s">
        <v>15</v>
      </c>
      <c r="B13" s="12" t="s">
        <v>95</v>
      </c>
      <c r="C13" s="13"/>
      <c r="D13" s="11"/>
      <c r="E13" s="80">
        <v>3639</v>
      </c>
      <c r="F13" s="80">
        <v>5166</v>
      </c>
      <c r="G13" s="81" t="s">
        <v>43</v>
      </c>
      <c r="H13" s="15">
        <v>75</v>
      </c>
      <c r="I13" s="21">
        <v>-40</v>
      </c>
      <c r="J13" s="17">
        <f t="shared" si="0"/>
        <v>35</v>
      </c>
      <c r="K13" s="119"/>
    </row>
    <row r="14" spans="1:11" ht="12.75" customHeight="1">
      <c r="A14" s="123"/>
      <c r="B14" s="12" t="s">
        <v>96</v>
      </c>
      <c r="C14" s="13"/>
      <c r="D14" s="11"/>
      <c r="E14" s="80">
        <v>3639</v>
      </c>
      <c r="F14" s="80">
        <v>5166</v>
      </c>
      <c r="G14" s="81" t="s">
        <v>44</v>
      </c>
      <c r="H14" s="15">
        <v>75</v>
      </c>
      <c r="I14" s="21">
        <v>-60</v>
      </c>
      <c r="J14" s="17">
        <f t="shared" si="0"/>
        <v>15</v>
      </c>
      <c r="K14" s="119"/>
    </row>
    <row r="15" spans="1:11" ht="12.75" customHeight="1">
      <c r="A15" s="123"/>
      <c r="B15" s="12" t="s">
        <v>97</v>
      </c>
      <c r="C15" s="13"/>
      <c r="D15" s="11"/>
      <c r="E15" s="80">
        <v>3639</v>
      </c>
      <c r="F15" s="80">
        <v>5169</v>
      </c>
      <c r="G15" s="81" t="s">
        <v>44</v>
      </c>
      <c r="H15" s="15">
        <v>140</v>
      </c>
      <c r="I15" s="21">
        <v>-130</v>
      </c>
      <c r="J15" s="17">
        <f t="shared" si="0"/>
        <v>10</v>
      </c>
      <c r="K15" s="119"/>
    </row>
    <row r="16" spans="1:11" ht="12.75" customHeight="1">
      <c r="A16" s="123"/>
      <c r="B16" s="12" t="s">
        <v>98</v>
      </c>
      <c r="C16" s="13"/>
      <c r="D16" s="11"/>
      <c r="E16" s="80">
        <v>2212</v>
      </c>
      <c r="F16" s="80">
        <v>6130</v>
      </c>
      <c r="G16" s="81" t="s">
        <v>45</v>
      </c>
      <c r="H16" s="15">
        <v>110</v>
      </c>
      <c r="I16" s="21">
        <v>-10</v>
      </c>
      <c r="J16" s="17">
        <f t="shared" si="0"/>
        <v>100</v>
      </c>
      <c r="K16" s="119"/>
    </row>
    <row r="17" spans="1:11" ht="12.75" customHeight="1">
      <c r="A17" s="123"/>
      <c r="B17" s="12" t="s">
        <v>99</v>
      </c>
      <c r="C17" s="13"/>
      <c r="D17" s="11"/>
      <c r="E17" s="80">
        <v>2219</v>
      </c>
      <c r="F17" s="80">
        <v>6130</v>
      </c>
      <c r="G17" s="81" t="s">
        <v>45</v>
      </c>
      <c r="H17" s="15">
        <v>500</v>
      </c>
      <c r="I17" s="21">
        <v>-20</v>
      </c>
      <c r="J17" s="17">
        <f t="shared" si="0"/>
        <v>480</v>
      </c>
      <c r="K17" s="119"/>
    </row>
    <row r="18" spans="1:11" ht="12.75" customHeight="1">
      <c r="A18" s="123"/>
      <c r="B18" s="12" t="s">
        <v>100</v>
      </c>
      <c r="C18" s="13"/>
      <c r="D18" s="11"/>
      <c r="E18" s="80">
        <v>3639</v>
      </c>
      <c r="F18" s="80">
        <v>6130</v>
      </c>
      <c r="G18" s="81" t="s">
        <v>45</v>
      </c>
      <c r="H18" s="15">
        <v>80</v>
      </c>
      <c r="I18" s="21">
        <v>-70</v>
      </c>
      <c r="J18" s="17">
        <f t="shared" si="0"/>
        <v>10</v>
      </c>
      <c r="K18" s="119"/>
    </row>
    <row r="19" spans="1:11" ht="12.75" customHeight="1">
      <c r="A19" s="122"/>
      <c r="B19" s="12" t="s">
        <v>101</v>
      </c>
      <c r="C19" s="13"/>
      <c r="D19" s="11"/>
      <c r="E19" s="80">
        <v>2219</v>
      </c>
      <c r="F19" s="80">
        <v>5169</v>
      </c>
      <c r="G19" s="14" t="s">
        <v>46</v>
      </c>
      <c r="H19" s="15">
        <v>250</v>
      </c>
      <c r="I19" s="21">
        <v>-228.49</v>
      </c>
      <c r="J19" s="17">
        <f t="shared" si="0"/>
        <v>21.50999999999999</v>
      </c>
      <c r="K19" s="119"/>
    </row>
    <row r="20" spans="1:11" ht="12.75" customHeight="1">
      <c r="A20" s="121" t="s">
        <v>35</v>
      </c>
      <c r="B20" s="12" t="s">
        <v>102</v>
      </c>
      <c r="C20" s="13"/>
      <c r="D20" s="11"/>
      <c r="E20" s="11">
        <v>3113</v>
      </c>
      <c r="F20" s="11">
        <v>6121</v>
      </c>
      <c r="G20" s="14" t="s">
        <v>61</v>
      </c>
      <c r="H20" s="22">
        <v>1450</v>
      </c>
      <c r="I20" s="16">
        <v>-370</v>
      </c>
      <c r="J20" s="17">
        <f>H20+I20</f>
        <v>1080</v>
      </c>
      <c r="K20" s="119"/>
    </row>
    <row r="21" spans="1:10" ht="12.75" customHeight="1">
      <c r="A21" s="123"/>
      <c r="B21" s="12" t="s">
        <v>103</v>
      </c>
      <c r="C21" s="13"/>
      <c r="D21" s="11"/>
      <c r="E21" s="11">
        <v>3113</v>
      </c>
      <c r="F21" s="11">
        <v>3122</v>
      </c>
      <c r="G21" s="14" t="s">
        <v>61</v>
      </c>
      <c r="H21" s="22">
        <v>4000</v>
      </c>
      <c r="I21" s="16">
        <v>-4000</v>
      </c>
      <c r="J21" s="17">
        <f>H21+I21</f>
        <v>0</v>
      </c>
    </row>
    <row r="22" spans="1:10" ht="12.75" customHeight="1">
      <c r="A22" s="122"/>
      <c r="B22" s="12" t="s">
        <v>104</v>
      </c>
      <c r="C22" s="19"/>
      <c r="D22" s="19"/>
      <c r="E22" s="11">
        <v>3113</v>
      </c>
      <c r="F22" s="11">
        <v>6121</v>
      </c>
      <c r="G22" s="14">
        <v>7208</v>
      </c>
      <c r="H22" s="22">
        <v>4000</v>
      </c>
      <c r="I22" s="16">
        <v>-4000</v>
      </c>
      <c r="J22" s="17">
        <f>H22+I22</f>
        <v>0</v>
      </c>
    </row>
    <row r="23" spans="1:10" ht="12.75" customHeight="1">
      <c r="A23" s="121" t="s">
        <v>36</v>
      </c>
      <c r="B23" s="12" t="s">
        <v>105</v>
      </c>
      <c r="C23" s="13"/>
      <c r="D23" s="11">
        <v>104513013</v>
      </c>
      <c r="E23" s="11"/>
      <c r="F23" s="11">
        <v>4116</v>
      </c>
      <c r="G23" s="14" t="s">
        <v>47</v>
      </c>
      <c r="H23" s="22">
        <v>1175</v>
      </c>
      <c r="I23" s="16">
        <v>63.07</v>
      </c>
      <c r="J23" s="17">
        <f t="shared" si="0"/>
        <v>1238.07</v>
      </c>
    </row>
    <row r="24" spans="1:10" ht="12.75" customHeight="1">
      <c r="A24" s="123"/>
      <c r="B24" s="12" t="s">
        <v>106</v>
      </c>
      <c r="C24" s="13"/>
      <c r="D24" s="11">
        <v>104113013</v>
      </c>
      <c r="E24" s="11"/>
      <c r="F24" s="11">
        <v>4116</v>
      </c>
      <c r="G24" s="14" t="s">
        <v>47</v>
      </c>
      <c r="H24" s="22">
        <v>208</v>
      </c>
      <c r="I24" s="16">
        <v>-62.34</v>
      </c>
      <c r="J24" s="17">
        <f t="shared" si="0"/>
        <v>145.66</v>
      </c>
    </row>
    <row r="25" spans="1:10" ht="12.75" customHeight="1">
      <c r="A25" s="122"/>
      <c r="B25" s="12" t="s">
        <v>107</v>
      </c>
      <c r="C25" s="13"/>
      <c r="D25" s="11">
        <v>104513013</v>
      </c>
      <c r="E25" s="11">
        <v>4359</v>
      </c>
      <c r="F25" s="11">
        <v>3122</v>
      </c>
      <c r="G25" s="14" t="s">
        <v>47</v>
      </c>
      <c r="H25" s="22">
        <v>1506</v>
      </c>
      <c r="I25" s="16">
        <v>-0.73</v>
      </c>
      <c r="J25" s="17">
        <f t="shared" si="0"/>
        <v>1505.27</v>
      </c>
    </row>
    <row r="26" spans="1:10" ht="12.75" customHeight="1">
      <c r="A26" s="121" t="s">
        <v>58</v>
      </c>
      <c r="B26" s="96" t="s">
        <v>110</v>
      </c>
      <c r="C26" s="97" t="s">
        <v>174</v>
      </c>
      <c r="D26" s="99">
        <v>103133063</v>
      </c>
      <c r="E26" s="99"/>
      <c r="F26" s="99">
        <v>4116</v>
      </c>
      <c r="G26" s="98" t="s">
        <v>52</v>
      </c>
      <c r="H26" s="100">
        <v>0</v>
      </c>
      <c r="I26" s="103">
        <v>248.82</v>
      </c>
      <c r="J26" s="104">
        <f t="shared" si="0"/>
        <v>248.82</v>
      </c>
    </row>
    <row r="27" spans="1:10" ht="12.75" customHeight="1">
      <c r="A27" s="123"/>
      <c r="B27" s="96" t="s">
        <v>109</v>
      </c>
      <c r="C27" s="97" t="s">
        <v>174</v>
      </c>
      <c r="D27" s="99">
        <v>103533063</v>
      </c>
      <c r="E27" s="99"/>
      <c r="F27" s="99">
        <v>4116</v>
      </c>
      <c r="G27" s="98" t="s">
        <v>52</v>
      </c>
      <c r="H27" s="100">
        <v>0</v>
      </c>
      <c r="I27" s="103">
        <v>1409.98</v>
      </c>
      <c r="J27" s="104">
        <f t="shared" si="0"/>
        <v>1409.98</v>
      </c>
    </row>
    <row r="28" spans="1:10" ht="12.75" customHeight="1">
      <c r="A28" s="123"/>
      <c r="B28" s="96" t="s">
        <v>108</v>
      </c>
      <c r="C28" s="97" t="s">
        <v>174</v>
      </c>
      <c r="D28" s="99">
        <v>103133063</v>
      </c>
      <c r="E28" s="99">
        <v>3113</v>
      </c>
      <c r="F28" s="99">
        <v>5336</v>
      </c>
      <c r="G28" s="98" t="s">
        <v>52</v>
      </c>
      <c r="H28" s="100">
        <v>0</v>
      </c>
      <c r="I28" s="103">
        <v>248.82</v>
      </c>
      <c r="J28" s="104">
        <f t="shared" si="0"/>
        <v>248.82</v>
      </c>
    </row>
    <row r="29" spans="1:10" ht="12.75" customHeight="1">
      <c r="A29" s="122"/>
      <c r="B29" s="96" t="s">
        <v>111</v>
      </c>
      <c r="C29" s="97" t="s">
        <v>174</v>
      </c>
      <c r="D29" s="99">
        <v>103533063</v>
      </c>
      <c r="E29" s="99">
        <v>3113</v>
      </c>
      <c r="F29" s="99">
        <v>5336</v>
      </c>
      <c r="G29" s="98" t="s">
        <v>52</v>
      </c>
      <c r="H29" s="100">
        <v>0</v>
      </c>
      <c r="I29" s="103">
        <v>1409.98</v>
      </c>
      <c r="J29" s="104">
        <f t="shared" si="0"/>
        <v>1409.98</v>
      </c>
    </row>
    <row r="30" spans="1:10" ht="12.75" customHeight="1">
      <c r="A30" s="121" t="s">
        <v>59</v>
      </c>
      <c r="B30" s="12" t="s">
        <v>112</v>
      </c>
      <c r="C30" s="13"/>
      <c r="D30" s="14" t="s">
        <v>54</v>
      </c>
      <c r="E30" s="11"/>
      <c r="F30" s="11">
        <v>4122</v>
      </c>
      <c r="G30" s="14" t="s">
        <v>53</v>
      </c>
      <c r="H30" s="22">
        <v>20</v>
      </c>
      <c r="I30" s="16">
        <v>17</v>
      </c>
      <c r="J30" s="17">
        <f t="shared" si="0"/>
        <v>37</v>
      </c>
    </row>
    <row r="31" spans="1:10" ht="12.75" customHeight="1">
      <c r="A31" s="122"/>
      <c r="B31" s="12" t="s">
        <v>113</v>
      </c>
      <c r="C31" s="13"/>
      <c r="D31" s="14" t="s">
        <v>54</v>
      </c>
      <c r="E31" s="11">
        <v>3421</v>
      </c>
      <c r="F31" s="11">
        <v>5336</v>
      </c>
      <c r="G31" s="14" t="s">
        <v>53</v>
      </c>
      <c r="H31" s="22">
        <v>20</v>
      </c>
      <c r="I31" s="16">
        <v>17</v>
      </c>
      <c r="J31" s="17">
        <f t="shared" si="0"/>
        <v>37</v>
      </c>
    </row>
    <row r="32" spans="1:10" ht="12.75" customHeight="1">
      <c r="A32" s="124" t="s">
        <v>60</v>
      </c>
      <c r="B32" s="12" t="s">
        <v>115</v>
      </c>
      <c r="C32" s="13"/>
      <c r="D32" s="14" t="s">
        <v>57</v>
      </c>
      <c r="E32" s="11"/>
      <c r="F32" s="11">
        <v>4116</v>
      </c>
      <c r="G32" s="14" t="s">
        <v>55</v>
      </c>
      <c r="H32" s="22">
        <v>1746.67</v>
      </c>
      <c r="I32" s="16">
        <v>1.72</v>
      </c>
      <c r="J32" s="17">
        <f t="shared" si="0"/>
        <v>1748.39</v>
      </c>
    </row>
    <row r="33" spans="1:10" ht="12.75" customHeight="1">
      <c r="A33" s="124"/>
      <c r="B33" s="12" t="s">
        <v>115</v>
      </c>
      <c r="C33" s="13"/>
      <c r="D33" s="14" t="s">
        <v>56</v>
      </c>
      <c r="E33" s="11"/>
      <c r="F33" s="11">
        <v>4116</v>
      </c>
      <c r="G33" s="14" t="s">
        <v>55</v>
      </c>
      <c r="H33" s="22">
        <v>205.49</v>
      </c>
      <c r="I33" s="16">
        <v>0.2</v>
      </c>
      <c r="J33" s="17">
        <f t="shared" si="0"/>
        <v>205.69</v>
      </c>
    </row>
    <row r="34" spans="1:10" ht="12.75" customHeight="1">
      <c r="A34" s="124"/>
      <c r="B34" s="96" t="s">
        <v>114</v>
      </c>
      <c r="C34" s="97" t="s">
        <v>174</v>
      </c>
      <c r="D34" s="98"/>
      <c r="E34" s="99">
        <v>6409</v>
      </c>
      <c r="F34" s="99">
        <v>5904</v>
      </c>
      <c r="G34" s="98" t="s">
        <v>55</v>
      </c>
      <c r="H34" s="100">
        <v>0</v>
      </c>
      <c r="I34" s="103">
        <v>1.92</v>
      </c>
      <c r="J34" s="104">
        <f t="shared" si="0"/>
        <v>1.92</v>
      </c>
    </row>
    <row r="35" spans="1:10" ht="12.75" customHeight="1">
      <c r="A35" s="124" t="s">
        <v>66</v>
      </c>
      <c r="B35" s="12" t="s">
        <v>116</v>
      </c>
      <c r="C35" s="13"/>
      <c r="D35" s="14"/>
      <c r="E35" s="11">
        <v>6171</v>
      </c>
      <c r="F35" s="11">
        <v>2322</v>
      </c>
      <c r="G35" s="14" t="s">
        <v>65</v>
      </c>
      <c r="H35" s="22">
        <v>184.78</v>
      </c>
      <c r="I35" s="18">
        <v>37.74</v>
      </c>
      <c r="J35" s="22">
        <f aca="true" t="shared" si="1" ref="J35:J47">H35+I35</f>
        <v>222.52</v>
      </c>
    </row>
    <row r="36" spans="1:10" ht="12.75" customHeight="1">
      <c r="A36" s="124"/>
      <c r="B36" s="96" t="s">
        <v>117</v>
      </c>
      <c r="C36" s="97" t="s">
        <v>174</v>
      </c>
      <c r="D36" s="98"/>
      <c r="E36" s="99">
        <v>5212</v>
      </c>
      <c r="F36" s="99">
        <v>5171</v>
      </c>
      <c r="G36" s="98" t="s">
        <v>65</v>
      </c>
      <c r="H36" s="100">
        <v>0</v>
      </c>
      <c r="I36" s="103">
        <v>36.98</v>
      </c>
      <c r="J36" s="104">
        <f t="shared" si="1"/>
        <v>36.98</v>
      </c>
    </row>
    <row r="37" spans="1:10" ht="12.75" customHeight="1">
      <c r="A37" s="124"/>
      <c r="B37" s="96" t="s">
        <v>118</v>
      </c>
      <c r="C37" s="97" t="s">
        <v>174</v>
      </c>
      <c r="D37" s="98"/>
      <c r="E37" s="99">
        <v>3111</v>
      </c>
      <c r="F37" s="99">
        <v>5171</v>
      </c>
      <c r="G37" s="98" t="s">
        <v>65</v>
      </c>
      <c r="H37" s="100">
        <v>0</v>
      </c>
      <c r="I37" s="103">
        <v>0.76</v>
      </c>
      <c r="J37" s="104">
        <f t="shared" si="1"/>
        <v>0.76</v>
      </c>
    </row>
    <row r="38" spans="1:10" ht="12.75" customHeight="1">
      <c r="A38" s="121" t="s">
        <v>126</v>
      </c>
      <c r="B38" s="96" t="s">
        <v>128</v>
      </c>
      <c r="C38" s="97" t="s">
        <v>174</v>
      </c>
      <c r="D38" s="98" t="s">
        <v>122</v>
      </c>
      <c r="E38" s="99"/>
      <c r="F38" s="99">
        <v>4116</v>
      </c>
      <c r="G38" s="98" t="s">
        <v>121</v>
      </c>
      <c r="H38" s="100">
        <v>0</v>
      </c>
      <c r="I38" s="103">
        <v>1323.31</v>
      </c>
      <c r="J38" s="104">
        <f t="shared" si="1"/>
        <v>1323.31</v>
      </c>
    </row>
    <row r="39" spans="1:10" ht="12.75" customHeight="1">
      <c r="A39" s="122"/>
      <c r="B39" s="96" t="s">
        <v>129</v>
      </c>
      <c r="C39" s="97" t="s">
        <v>174</v>
      </c>
      <c r="D39" s="98" t="s">
        <v>123</v>
      </c>
      <c r="E39" s="99"/>
      <c r="F39" s="99">
        <v>4116</v>
      </c>
      <c r="G39" s="98" t="s">
        <v>121</v>
      </c>
      <c r="H39" s="100">
        <v>0</v>
      </c>
      <c r="I39" s="103">
        <v>155.68</v>
      </c>
      <c r="J39" s="104">
        <f t="shared" si="1"/>
        <v>155.68</v>
      </c>
    </row>
    <row r="40" spans="1:10" ht="12.75" customHeight="1">
      <c r="A40" s="76" t="s">
        <v>127</v>
      </c>
      <c r="B40" s="12" t="s">
        <v>125</v>
      </c>
      <c r="C40" s="13"/>
      <c r="D40" s="14"/>
      <c r="E40" s="11"/>
      <c r="F40" s="11">
        <v>4116</v>
      </c>
      <c r="G40" s="14" t="s">
        <v>124</v>
      </c>
      <c r="H40" s="22">
        <v>1526.9</v>
      </c>
      <c r="I40" s="16">
        <v>-1526.9</v>
      </c>
      <c r="J40" s="17">
        <f t="shared" si="1"/>
        <v>0</v>
      </c>
    </row>
    <row r="41" spans="1:10" ht="12.75" customHeight="1">
      <c r="A41" s="76" t="s">
        <v>176</v>
      </c>
      <c r="B41" s="12" t="s">
        <v>102</v>
      </c>
      <c r="C41" s="13"/>
      <c r="D41" s="14"/>
      <c r="E41" s="11">
        <v>3113</v>
      </c>
      <c r="F41" s="11">
        <v>6121</v>
      </c>
      <c r="G41" s="14" t="s">
        <v>61</v>
      </c>
      <c r="H41" s="22">
        <v>1080</v>
      </c>
      <c r="I41" s="16">
        <v>-47.91</v>
      </c>
      <c r="J41" s="17">
        <f t="shared" si="1"/>
        <v>1032.09</v>
      </c>
    </row>
    <row r="42" spans="1:10" ht="12.75" customHeight="1">
      <c r="A42" s="124" t="s">
        <v>177</v>
      </c>
      <c r="B42" s="4" t="s">
        <v>154</v>
      </c>
      <c r="C42" s="13"/>
      <c r="D42" s="14"/>
      <c r="E42" s="11">
        <v>2219</v>
      </c>
      <c r="F42" s="11">
        <v>3122</v>
      </c>
      <c r="G42" s="14" t="s">
        <v>146</v>
      </c>
      <c r="H42" s="22">
        <v>4000</v>
      </c>
      <c r="I42" s="16">
        <v>-4000</v>
      </c>
      <c r="J42" s="17">
        <f t="shared" si="1"/>
        <v>0</v>
      </c>
    </row>
    <row r="43" spans="1:10" ht="12.75" customHeight="1">
      <c r="A43" s="124"/>
      <c r="B43" s="96" t="s">
        <v>149</v>
      </c>
      <c r="C43" s="97" t="s">
        <v>174</v>
      </c>
      <c r="D43" s="98" t="s">
        <v>148</v>
      </c>
      <c r="E43" s="99"/>
      <c r="F43" s="99">
        <v>4216</v>
      </c>
      <c r="G43" s="98" t="s">
        <v>146</v>
      </c>
      <c r="H43" s="100">
        <v>0</v>
      </c>
      <c r="I43" s="103">
        <v>4076.79</v>
      </c>
      <c r="J43" s="104">
        <f t="shared" si="1"/>
        <v>4076.79</v>
      </c>
    </row>
    <row r="44" spans="1:10" ht="12.75" customHeight="1">
      <c r="A44" s="124"/>
      <c r="B44" s="96" t="s">
        <v>150</v>
      </c>
      <c r="C44" s="97" t="s">
        <v>174</v>
      </c>
      <c r="D44" s="98" t="s">
        <v>147</v>
      </c>
      <c r="E44" s="99"/>
      <c r="F44" s="99">
        <v>4216</v>
      </c>
      <c r="G44" s="98" t="s">
        <v>146</v>
      </c>
      <c r="H44" s="100">
        <v>0</v>
      </c>
      <c r="I44" s="103">
        <v>239.81</v>
      </c>
      <c r="J44" s="104">
        <f t="shared" si="1"/>
        <v>239.81</v>
      </c>
    </row>
    <row r="45" spans="1:10" ht="12.75" customHeight="1">
      <c r="A45" s="124"/>
      <c r="B45" s="12" t="s">
        <v>151</v>
      </c>
      <c r="C45" s="13"/>
      <c r="D45" s="14"/>
      <c r="E45" s="11">
        <v>2219</v>
      </c>
      <c r="F45" s="11">
        <v>6121</v>
      </c>
      <c r="G45" s="14" t="s">
        <v>146</v>
      </c>
      <c r="H45" s="22">
        <v>6000</v>
      </c>
      <c r="I45" s="16">
        <v>-4000</v>
      </c>
      <c r="J45" s="17">
        <f t="shared" si="1"/>
        <v>2000</v>
      </c>
    </row>
    <row r="46" spans="1:10" ht="12.75" customHeight="1">
      <c r="A46" s="124"/>
      <c r="B46" s="96" t="s">
        <v>152</v>
      </c>
      <c r="C46" s="97" t="s">
        <v>174</v>
      </c>
      <c r="D46" s="98" t="s">
        <v>148</v>
      </c>
      <c r="E46" s="99">
        <v>2219</v>
      </c>
      <c r="F46" s="99">
        <v>6121</v>
      </c>
      <c r="G46" s="98" t="s">
        <v>146</v>
      </c>
      <c r="H46" s="100">
        <v>0</v>
      </c>
      <c r="I46" s="103">
        <v>4076.79</v>
      </c>
      <c r="J46" s="104">
        <f t="shared" si="1"/>
        <v>4076.79</v>
      </c>
    </row>
    <row r="47" spans="1:10" ht="12.75" customHeight="1">
      <c r="A47" s="124"/>
      <c r="B47" s="96" t="s">
        <v>153</v>
      </c>
      <c r="C47" s="97" t="s">
        <v>174</v>
      </c>
      <c r="D47" s="98" t="s">
        <v>147</v>
      </c>
      <c r="E47" s="99">
        <v>2219</v>
      </c>
      <c r="F47" s="99">
        <v>6121</v>
      </c>
      <c r="G47" s="98" t="s">
        <v>146</v>
      </c>
      <c r="H47" s="100">
        <v>0</v>
      </c>
      <c r="I47" s="103">
        <v>239.81</v>
      </c>
      <c r="J47" s="104">
        <f t="shared" si="1"/>
        <v>239.81</v>
      </c>
    </row>
    <row r="48" spans="1:10" s="26" customFormat="1" ht="15">
      <c r="A48" s="23"/>
      <c r="B48" s="24"/>
      <c r="C48" s="25"/>
      <c r="D48" s="25"/>
      <c r="E48" s="141" t="s">
        <v>16</v>
      </c>
      <c r="F48" s="141"/>
      <c r="G48" s="141"/>
      <c r="H48" s="21">
        <f>H5+H6+H7+H8+H9+H10+H11+H23+H24+H25+H26+H27+H30+H32+H33+H35+H21+H38+H39+H40+H42+H43+H44</f>
        <v>26702.440000000002</v>
      </c>
      <c r="I48" s="21">
        <f>I5+I6+I7+I8+I9+I10+I11+I23+I24+I25+I26+I27+I30+I32+I33+I35+I21+I38+I39+I40+I42+I43+I44</f>
        <v>-4194.34</v>
      </c>
      <c r="J48" s="21">
        <f>J5+J6+J7+J8+J9+J10+J11+J23+J24+J25+J26+J27+J30+J32+J33+J35+J21+J38+J39+J40+J42+J43+J44</f>
        <v>22508.100000000002</v>
      </c>
    </row>
    <row r="49" spans="1:10" s="26" customFormat="1" ht="15">
      <c r="A49" s="23"/>
      <c r="B49" s="27" t="s">
        <v>39</v>
      </c>
      <c r="C49" s="25"/>
      <c r="D49" s="25"/>
      <c r="E49" s="142" t="s">
        <v>17</v>
      </c>
      <c r="F49" s="142"/>
      <c r="G49" s="142"/>
      <c r="H49" s="21">
        <f>H13+H14+H15+H19+H28+H29+H31+H34+H36+H37</f>
        <v>560</v>
      </c>
      <c r="I49" s="21">
        <f>I13+I14+I15+I19+I28+I29+I31+I34+I36+I37</f>
        <v>1256.97</v>
      </c>
      <c r="J49" s="21">
        <f>J13+J14+J15+J19+J28+J29+J31+J34+J36+J37</f>
        <v>1816.97</v>
      </c>
    </row>
    <row r="50" spans="1:10" s="26" customFormat="1" ht="15">
      <c r="A50" s="23"/>
      <c r="B50" s="28"/>
      <c r="C50" s="25"/>
      <c r="D50" s="25"/>
      <c r="E50" s="137" t="s">
        <v>18</v>
      </c>
      <c r="F50" s="137"/>
      <c r="G50" s="137"/>
      <c r="H50" s="84">
        <f>H12+H16+H17+H18+H20+H22+H41+H45+H46+H47</f>
        <v>14470</v>
      </c>
      <c r="I50" s="84">
        <f>I12+I16+I17+I18+I20+I22+I41+I45+I46+I47</f>
        <v>-5451.3099999999995</v>
      </c>
      <c r="J50" s="84">
        <f>J12+J16+J17+J18+J20+J22+J41+J45+J46+J47</f>
        <v>9018.69</v>
      </c>
    </row>
    <row r="51" spans="1:10" ht="15">
      <c r="A51" s="30"/>
      <c r="B51" s="31"/>
      <c r="C51" s="32"/>
      <c r="D51" s="32"/>
      <c r="E51" s="137" t="s">
        <v>19</v>
      </c>
      <c r="F51" s="137"/>
      <c r="G51" s="137"/>
      <c r="H51" s="33">
        <f>H48-H49-H50</f>
        <v>11672.440000000002</v>
      </c>
      <c r="I51" s="33">
        <f>I48-I49-I50</f>
        <v>0</v>
      </c>
      <c r="J51" s="33">
        <f>J48-J49-J50</f>
        <v>11672.44</v>
      </c>
    </row>
    <row r="52" spans="1:10" ht="15">
      <c r="A52" s="34" t="s">
        <v>20</v>
      </c>
      <c r="B52" s="35"/>
      <c r="C52" s="36"/>
      <c r="D52" s="36"/>
      <c r="E52" s="37"/>
      <c r="F52" s="35"/>
      <c r="G52" s="35"/>
      <c r="H52" s="38"/>
      <c r="I52" s="38"/>
      <c r="J52" s="39"/>
    </row>
    <row r="53" spans="1:10" ht="15">
      <c r="A53" s="124" t="s">
        <v>13</v>
      </c>
      <c r="B53" s="40" t="s">
        <v>48</v>
      </c>
      <c r="C53" s="13"/>
      <c r="D53" s="14"/>
      <c r="E53" s="20">
        <v>6222</v>
      </c>
      <c r="F53" s="20">
        <v>5531</v>
      </c>
      <c r="G53" s="14"/>
      <c r="H53" s="22">
        <v>50</v>
      </c>
      <c r="I53" s="18">
        <v>-50</v>
      </c>
      <c r="J53" s="22">
        <f aca="true" t="shared" si="2" ref="J53:J90">H53+I53</f>
        <v>0</v>
      </c>
    </row>
    <row r="54" spans="1:10" ht="15">
      <c r="A54" s="124"/>
      <c r="B54" s="40" t="s">
        <v>49</v>
      </c>
      <c r="C54" s="13"/>
      <c r="D54" s="14"/>
      <c r="E54" s="20">
        <v>3316</v>
      </c>
      <c r="F54" s="20">
        <v>5169</v>
      </c>
      <c r="G54" s="14"/>
      <c r="H54" s="15">
        <v>355</v>
      </c>
      <c r="I54" s="18">
        <v>50</v>
      </c>
      <c r="J54" s="15">
        <f>H54+I54</f>
        <v>405</v>
      </c>
    </row>
    <row r="55" spans="1:10" ht="15">
      <c r="A55" s="124"/>
      <c r="B55" s="12" t="s">
        <v>182</v>
      </c>
      <c r="C55" s="13"/>
      <c r="D55" s="14"/>
      <c r="E55" s="20">
        <v>3341</v>
      </c>
      <c r="F55" s="20">
        <v>5169</v>
      </c>
      <c r="G55" s="14" t="s">
        <v>135</v>
      </c>
      <c r="H55" s="22">
        <v>994.38</v>
      </c>
      <c r="I55" s="18">
        <v>-248.6</v>
      </c>
      <c r="J55" s="15">
        <f>H55+I55</f>
        <v>745.78</v>
      </c>
    </row>
    <row r="56" spans="1:10" ht="15">
      <c r="A56" s="124"/>
      <c r="B56" s="96" t="s">
        <v>183</v>
      </c>
      <c r="C56" s="97"/>
      <c r="D56" s="98"/>
      <c r="E56" s="99">
        <v>3341</v>
      </c>
      <c r="F56" s="99">
        <v>5169</v>
      </c>
      <c r="G56" s="98" t="s">
        <v>136</v>
      </c>
      <c r="H56" s="100">
        <v>0</v>
      </c>
      <c r="I56" s="101">
        <v>248.6</v>
      </c>
      <c r="J56" s="102">
        <f aca="true" t="shared" si="3" ref="J56:J61">H56+I56</f>
        <v>248.6</v>
      </c>
    </row>
    <row r="57" spans="1:10" ht="15">
      <c r="A57" s="124"/>
      <c r="B57" s="12" t="s">
        <v>175</v>
      </c>
      <c r="C57" s="13"/>
      <c r="D57" s="14"/>
      <c r="E57" s="20">
        <v>6112</v>
      </c>
      <c r="F57" s="20">
        <v>5901</v>
      </c>
      <c r="G57" s="14" t="s">
        <v>137</v>
      </c>
      <c r="H57" s="22">
        <v>29.5</v>
      </c>
      <c r="I57" s="18">
        <v>-8</v>
      </c>
      <c r="J57" s="15">
        <f t="shared" si="3"/>
        <v>21.5</v>
      </c>
    </row>
    <row r="58" spans="1:10" ht="15">
      <c r="A58" s="124"/>
      <c r="B58" s="96" t="s">
        <v>144</v>
      </c>
      <c r="C58" s="97"/>
      <c r="D58" s="98"/>
      <c r="E58" s="99">
        <v>3419</v>
      </c>
      <c r="F58" s="99">
        <v>5222</v>
      </c>
      <c r="G58" s="98" t="s">
        <v>138</v>
      </c>
      <c r="H58" s="100">
        <v>0</v>
      </c>
      <c r="I58" s="101">
        <v>5</v>
      </c>
      <c r="J58" s="102">
        <f t="shared" si="3"/>
        <v>5</v>
      </c>
    </row>
    <row r="59" spans="1:10" ht="15">
      <c r="A59" s="124"/>
      <c r="B59" s="96" t="s">
        <v>145</v>
      </c>
      <c r="C59" s="97"/>
      <c r="D59" s="98"/>
      <c r="E59" s="99">
        <v>3419</v>
      </c>
      <c r="F59" s="99">
        <v>5222</v>
      </c>
      <c r="G59" s="98" t="s">
        <v>139</v>
      </c>
      <c r="H59" s="100">
        <v>0</v>
      </c>
      <c r="I59" s="101">
        <v>3</v>
      </c>
      <c r="J59" s="102">
        <f t="shared" si="3"/>
        <v>3</v>
      </c>
    </row>
    <row r="60" spans="1:10" ht="15">
      <c r="A60" s="124"/>
      <c r="B60" s="12" t="s">
        <v>140</v>
      </c>
      <c r="C60" s="13"/>
      <c r="D60" s="14"/>
      <c r="E60" s="20">
        <v>3316</v>
      </c>
      <c r="F60" s="20">
        <v>5169</v>
      </c>
      <c r="G60" s="14"/>
      <c r="H60" s="22">
        <v>405</v>
      </c>
      <c r="I60" s="18">
        <v>-100</v>
      </c>
      <c r="J60" s="15">
        <f t="shared" si="3"/>
        <v>305</v>
      </c>
    </row>
    <row r="61" spans="1:10" ht="15">
      <c r="A61" s="124"/>
      <c r="B61" s="19" t="s">
        <v>141</v>
      </c>
      <c r="C61" s="19"/>
      <c r="D61" s="19"/>
      <c r="E61" s="20">
        <v>2141</v>
      </c>
      <c r="F61" s="20">
        <v>5139</v>
      </c>
      <c r="G61" s="19"/>
      <c r="H61" s="22">
        <v>355</v>
      </c>
      <c r="I61" s="18">
        <v>100</v>
      </c>
      <c r="J61" s="22">
        <f t="shared" si="3"/>
        <v>455</v>
      </c>
    </row>
    <row r="62" spans="1:10" ht="15">
      <c r="A62" s="121" t="s">
        <v>14</v>
      </c>
      <c r="B62" s="85" t="s">
        <v>62</v>
      </c>
      <c r="C62" s="86"/>
      <c r="D62" s="81"/>
      <c r="E62" s="94">
        <v>3639</v>
      </c>
      <c r="F62" s="94">
        <v>5901</v>
      </c>
      <c r="G62" s="81"/>
      <c r="H62" s="15">
        <v>500</v>
      </c>
      <c r="I62" s="95">
        <v>-500</v>
      </c>
      <c r="J62" s="15">
        <f t="shared" si="2"/>
        <v>0</v>
      </c>
    </row>
    <row r="63" spans="1:10" ht="15">
      <c r="A63" s="123"/>
      <c r="B63" s="40" t="s">
        <v>64</v>
      </c>
      <c r="C63" s="13"/>
      <c r="D63" s="14"/>
      <c r="E63" s="20">
        <v>3745</v>
      </c>
      <c r="F63" s="20">
        <v>5171</v>
      </c>
      <c r="G63" s="14" t="s">
        <v>63</v>
      </c>
      <c r="H63" s="15">
        <v>11090.5</v>
      </c>
      <c r="I63" s="18">
        <v>500</v>
      </c>
      <c r="J63" s="15">
        <f t="shared" si="2"/>
        <v>11590.5</v>
      </c>
    </row>
    <row r="64" spans="1:10" ht="15">
      <c r="A64" s="121" t="s">
        <v>15</v>
      </c>
      <c r="B64" s="40" t="s">
        <v>69</v>
      </c>
      <c r="C64" s="13"/>
      <c r="D64" s="14" t="s">
        <v>67</v>
      </c>
      <c r="E64" s="20">
        <v>4339</v>
      </c>
      <c r="F64" s="20">
        <v>5136</v>
      </c>
      <c r="G64" s="14" t="s">
        <v>68</v>
      </c>
      <c r="H64" s="22">
        <v>3</v>
      </c>
      <c r="I64" s="18">
        <v>-1</v>
      </c>
      <c r="J64" s="15">
        <f t="shared" si="2"/>
        <v>2</v>
      </c>
    </row>
    <row r="65" spans="1:10" ht="15">
      <c r="A65" s="123"/>
      <c r="B65" s="40" t="s">
        <v>70</v>
      </c>
      <c r="C65" s="13"/>
      <c r="D65" s="14" t="s">
        <v>67</v>
      </c>
      <c r="E65" s="11">
        <v>4339</v>
      </c>
      <c r="F65" s="11">
        <v>5173</v>
      </c>
      <c r="G65" s="14" t="s">
        <v>68</v>
      </c>
      <c r="H65" s="22">
        <v>3</v>
      </c>
      <c r="I65" s="18">
        <v>1</v>
      </c>
      <c r="J65" s="15">
        <f t="shared" si="2"/>
        <v>4</v>
      </c>
    </row>
    <row r="66" spans="1:10" ht="15">
      <c r="A66" s="123"/>
      <c r="B66" s="40" t="s">
        <v>76</v>
      </c>
      <c r="C66" s="13"/>
      <c r="D66" s="14" t="s">
        <v>72</v>
      </c>
      <c r="E66" s="11">
        <v>4329</v>
      </c>
      <c r="F66" s="11">
        <v>5167</v>
      </c>
      <c r="G66" s="14" t="s">
        <v>71</v>
      </c>
      <c r="H66" s="15">
        <v>113</v>
      </c>
      <c r="I66" s="18">
        <v>-1</v>
      </c>
      <c r="J66" s="15">
        <f t="shared" si="2"/>
        <v>112</v>
      </c>
    </row>
    <row r="67" spans="1:10" ht="15">
      <c r="A67" s="123"/>
      <c r="B67" s="12" t="s">
        <v>75</v>
      </c>
      <c r="C67" s="13"/>
      <c r="D67" s="14" t="s">
        <v>72</v>
      </c>
      <c r="E67" s="11">
        <v>4329</v>
      </c>
      <c r="F67" s="11">
        <v>5162</v>
      </c>
      <c r="G67" s="14" t="s">
        <v>71</v>
      </c>
      <c r="H67" s="22">
        <v>8</v>
      </c>
      <c r="I67" s="16">
        <v>-2</v>
      </c>
      <c r="J67" s="15">
        <f t="shared" si="2"/>
        <v>6</v>
      </c>
    </row>
    <row r="68" spans="1:10" ht="15">
      <c r="A68" s="123"/>
      <c r="B68" s="85" t="s">
        <v>74</v>
      </c>
      <c r="C68" s="86"/>
      <c r="D68" s="81" t="s">
        <v>72</v>
      </c>
      <c r="E68" s="80">
        <v>4329</v>
      </c>
      <c r="F68" s="80">
        <v>5194</v>
      </c>
      <c r="G68" s="81" t="s">
        <v>71</v>
      </c>
      <c r="H68" s="15">
        <v>3</v>
      </c>
      <c r="I68" s="87">
        <v>-1</v>
      </c>
      <c r="J68" s="15">
        <f t="shared" si="2"/>
        <v>2</v>
      </c>
    </row>
    <row r="69" spans="1:10" ht="15">
      <c r="A69" s="123"/>
      <c r="B69" s="40" t="s">
        <v>73</v>
      </c>
      <c r="C69" s="13"/>
      <c r="D69" s="14" t="s">
        <v>72</v>
      </c>
      <c r="E69" s="11">
        <v>4329</v>
      </c>
      <c r="F69" s="11">
        <v>5156</v>
      </c>
      <c r="G69" s="14" t="s">
        <v>71</v>
      </c>
      <c r="H69" s="15">
        <v>10</v>
      </c>
      <c r="I69" s="16">
        <v>4</v>
      </c>
      <c r="J69" s="15">
        <f t="shared" si="2"/>
        <v>14</v>
      </c>
    </row>
    <row r="70" spans="1:10" ht="12.95" customHeight="1">
      <c r="A70" s="93"/>
      <c r="B70" s="40" t="s">
        <v>180</v>
      </c>
      <c r="C70" s="13"/>
      <c r="D70" s="14"/>
      <c r="E70" s="11">
        <v>4357</v>
      </c>
      <c r="F70" s="11">
        <v>5222</v>
      </c>
      <c r="G70" s="14" t="s">
        <v>77</v>
      </c>
      <c r="H70" s="15">
        <v>361.01</v>
      </c>
      <c r="I70" s="16">
        <v>-361.01</v>
      </c>
      <c r="J70" s="15">
        <f t="shared" si="2"/>
        <v>0</v>
      </c>
    </row>
    <row r="71" spans="1:10" ht="12.95" customHeight="1">
      <c r="A71" s="90"/>
      <c r="B71" s="40" t="s">
        <v>79</v>
      </c>
      <c r="C71" s="13"/>
      <c r="D71" s="14"/>
      <c r="E71" s="11">
        <v>4372</v>
      </c>
      <c r="F71" s="11">
        <v>5169</v>
      </c>
      <c r="G71" s="14" t="s">
        <v>78</v>
      </c>
      <c r="H71" s="15">
        <v>60</v>
      </c>
      <c r="I71" s="16">
        <v>-10</v>
      </c>
      <c r="J71" s="15">
        <f t="shared" si="2"/>
        <v>50</v>
      </c>
    </row>
    <row r="72" spans="1:10" ht="12.95" customHeight="1">
      <c r="A72" s="91" t="s">
        <v>35</v>
      </c>
      <c r="B72" s="40" t="s">
        <v>79</v>
      </c>
      <c r="C72" s="13"/>
      <c r="D72" s="14"/>
      <c r="E72" s="11">
        <v>4372</v>
      </c>
      <c r="F72" s="11">
        <v>5171</v>
      </c>
      <c r="G72" s="14" t="s">
        <v>78</v>
      </c>
      <c r="H72" s="15">
        <v>50</v>
      </c>
      <c r="I72" s="16">
        <v>-50</v>
      </c>
      <c r="J72" s="15">
        <f t="shared" si="2"/>
        <v>0</v>
      </c>
    </row>
    <row r="73" spans="1:10" ht="12.95" customHeight="1">
      <c r="A73" s="90"/>
      <c r="B73" s="40" t="s">
        <v>79</v>
      </c>
      <c r="C73" s="13"/>
      <c r="D73" s="14"/>
      <c r="E73" s="11">
        <v>4372</v>
      </c>
      <c r="F73" s="11">
        <v>5175</v>
      </c>
      <c r="G73" s="14" t="s">
        <v>78</v>
      </c>
      <c r="H73" s="15">
        <v>40</v>
      </c>
      <c r="I73" s="16">
        <v>-40</v>
      </c>
      <c r="J73" s="15">
        <f t="shared" si="2"/>
        <v>0</v>
      </c>
    </row>
    <row r="74" spans="1:10" ht="12.95" customHeight="1">
      <c r="A74" s="92"/>
      <c r="B74" s="40" t="s">
        <v>181</v>
      </c>
      <c r="C74" s="13"/>
      <c r="D74" s="14"/>
      <c r="E74" s="11">
        <v>2221</v>
      </c>
      <c r="F74" s="11">
        <v>5213</v>
      </c>
      <c r="G74" s="14"/>
      <c r="H74" s="15">
        <v>22180.8</v>
      </c>
      <c r="I74" s="16">
        <v>333</v>
      </c>
      <c r="J74" s="15">
        <f t="shared" si="2"/>
        <v>22513.8</v>
      </c>
    </row>
    <row r="75" spans="1:10" ht="15">
      <c r="A75" s="123" t="s">
        <v>36</v>
      </c>
      <c r="B75" s="40" t="s">
        <v>80</v>
      </c>
      <c r="C75" s="13"/>
      <c r="D75" s="14"/>
      <c r="E75" s="11">
        <v>6171</v>
      </c>
      <c r="F75" s="11">
        <v>5011</v>
      </c>
      <c r="G75" s="14"/>
      <c r="H75" s="15">
        <v>57606.57</v>
      </c>
      <c r="I75" s="16">
        <v>-43</v>
      </c>
      <c r="J75" s="15">
        <f t="shared" si="2"/>
        <v>57563.57</v>
      </c>
    </row>
    <row r="76" spans="1:10" ht="15">
      <c r="A76" s="123"/>
      <c r="B76" s="40" t="s">
        <v>81</v>
      </c>
      <c r="C76" s="13"/>
      <c r="D76" s="14"/>
      <c r="E76" s="11">
        <v>6171</v>
      </c>
      <c r="F76" s="11">
        <v>5032</v>
      </c>
      <c r="G76" s="14"/>
      <c r="H76" s="15">
        <v>5238.15</v>
      </c>
      <c r="I76" s="16">
        <v>-30</v>
      </c>
      <c r="J76" s="15">
        <f t="shared" si="2"/>
        <v>5208.15</v>
      </c>
    </row>
    <row r="77" spans="1:10" ht="15">
      <c r="A77" s="123"/>
      <c r="B77" s="40" t="s">
        <v>173</v>
      </c>
      <c r="C77" s="13"/>
      <c r="D77" s="14"/>
      <c r="E77" s="11">
        <v>6171</v>
      </c>
      <c r="F77" s="11">
        <v>5031</v>
      </c>
      <c r="G77" s="14"/>
      <c r="H77" s="15">
        <v>14550.42</v>
      </c>
      <c r="I77" s="16">
        <v>-80</v>
      </c>
      <c r="J77" s="15">
        <f t="shared" si="2"/>
        <v>14470.42</v>
      </c>
    </row>
    <row r="78" spans="1:10" ht="15">
      <c r="A78" s="123"/>
      <c r="B78" s="40" t="s">
        <v>82</v>
      </c>
      <c r="C78" s="13"/>
      <c r="D78" s="14"/>
      <c r="E78" s="11">
        <v>6112</v>
      </c>
      <c r="F78" s="11">
        <v>5176</v>
      </c>
      <c r="G78" s="14"/>
      <c r="H78" s="15">
        <v>22</v>
      </c>
      <c r="I78" s="16">
        <v>-15</v>
      </c>
      <c r="J78" s="15">
        <f t="shared" si="2"/>
        <v>7</v>
      </c>
    </row>
    <row r="79" spans="1:10" ht="15">
      <c r="A79" s="123"/>
      <c r="B79" s="40" t="s">
        <v>83</v>
      </c>
      <c r="C79" s="13"/>
      <c r="D79" s="14"/>
      <c r="E79" s="11">
        <v>6171</v>
      </c>
      <c r="F79" s="11">
        <v>5167</v>
      </c>
      <c r="G79" s="14"/>
      <c r="H79" s="15">
        <v>860</v>
      </c>
      <c r="I79" s="16">
        <v>15</v>
      </c>
      <c r="J79" s="15">
        <f t="shared" si="2"/>
        <v>875</v>
      </c>
    </row>
    <row r="80" spans="1:10" ht="15">
      <c r="A80" s="123"/>
      <c r="B80" s="40" t="s">
        <v>84</v>
      </c>
      <c r="C80" s="13"/>
      <c r="D80" s="14"/>
      <c r="E80" s="11">
        <v>6171</v>
      </c>
      <c r="F80" s="11">
        <v>5424</v>
      </c>
      <c r="G80" s="14"/>
      <c r="H80" s="15">
        <v>231</v>
      </c>
      <c r="I80" s="16">
        <v>149</v>
      </c>
      <c r="J80" s="15">
        <f t="shared" si="2"/>
        <v>380</v>
      </c>
    </row>
    <row r="81" spans="1:10" ht="15">
      <c r="A81" s="122"/>
      <c r="B81" s="40" t="s">
        <v>85</v>
      </c>
      <c r="C81" s="13"/>
      <c r="D81" s="14"/>
      <c r="E81" s="11">
        <v>6171</v>
      </c>
      <c r="F81" s="11">
        <v>5038</v>
      </c>
      <c r="G81" s="14"/>
      <c r="H81" s="15">
        <v>319</v>
      </c>
      <c r="I81" s="16">
        <v>4</v>
      </c>
      <c r="J81" s="15">
        <f t="shared" si="2"/>
        <v>323</v>
      </c>
    </row>
    <row r="82" spans="1:10" ht="15">
      <c r="A82" s="124" t="s">
        <v>58</v>
      </c>
      <c r="B82" s="40" t="s">
        <v>130</v>
      </c>
      <c r="C82" s="13"/>
      <c r="D82" s="14"/>
      <c r="E82" s="11">
        <v>6171</v>
      </c>
      <c r="F82" s="11">
        <v>5161</v>
      </c>
      <c r="G82" s="14"/>
      <c r="H82" s="15">
        <v>650</v>
      </c>
      <c r="I82" s="16">
        <v>330</v>
      </c>
      <c r="J82" s="15">
        <f t="shared" si="2"/>
        <v>980</v>
      </c>
    </row>
    <row r="83" spans="1:10" ht="15">
      <c r="A83" s="124"/>
      <c r="B83" s="40" t="s">
        <v>132</v>
      </c>
      <c r="C83" s="13"/>
      <c r="D83" s="14"/>
      <c r="E83" s="11">
        <v>6171</v>
      </c>
      <c r="F83" s="11">
        <v>5162</v>
      </c>
      <c r="G83" s="14"/>
      <c r="H83" s="15">
        <v>400</v>
      </c>
      <c r="I83" s="16">
        <v>-35</v>
      </c>
      <c r="J83" s="15">
        <f t="shared" si="2"/>
        <v>365</v>
      </c>
    </row>
    <row r="84" spans="1:10" ht="15">
      <c r="A84" s="124"/>
      <c r="B84" s="40" t="s">
        <v>131</v>
      </c>
      <c r="C84" s="13"/>
      <c r="D84" s="14"/>
      <c r="E84" s="11">
        <v>6171</v>
      </c>
      <c r="F84" s="11">
        <v>5163</v>
      </c>
      <c r="G84" s="14"/>
      <c r="H84" s="15">
        <v>900</v>
      </c>
      <c r="I84" s="16">
        <v>35</v>
      </c>
      <c r="J84" s="15">
        <f t="shared" si="2"/>
        <v>935</v>
      </c>
    </row>
    <row r="85" spans="1:10" ht="15">
      <c r="A85" s="124"/>
      <c r="B85" s="40" t="s">
        <v>133</v>
      </c>
      <c r="C85" s="13"/>
      <c r="D85" s="14"/>
      <c r="E85" s="11">
        <v>6112</v>
      </c>
      <c r="F85" s="11">
        <v>5171</v>
      </c>
      <c r="G85" s="14"/>
      <c r="H85" s="15">
        <v>178</v>
      </c>
      <c r="I85" s="16">
        <v>-30</v>
      </c>
      <c r="J85" s="15">
        <f t="shared" si="2"/>
        <v>148</v>
      </c>
    </row>
    <row r="86" spans="1:10" ht="15">
      <c r="A86" s="124"/>
      <c r="B86" s="40" t="s">
        <v>134</v>
      </c>
      <c r="C86" s="13"/>
      <c r="D86" s="14"/>
      <c r="E86" s="11">
        <v>6112</v>
      </c>
      <c r="F86" s="11">
        <v>5169</v>
      </c>
      <c r="G86" s="14"/>
      <c r="H86" s="15">
        <v>80</v>
      </c>
      <c r="I86" s="16">
        <v>30</v>
      </c>
      <c r="J86" s="15">
        <f t="shared" si="2"/>
        <v>110</v>
      </c>
    </row>
    <row r="87" spans="1:10" ht="15">
      <c r="A87" s="124" t="s">
        <v>59</v>
      </c>
      <c r="B87" s="40" t="s">
        <v>142</v>
      </c>
      <c r="C87" s="13"/>
      <c r="D87" s="14"/>
      <c r="E87" s="11">
        <v>2223</v>
      </c>
      <c r="F87" s="11">
        <v>5139</v>
      </c>
      <c r="G87" s="14"/>
      <c r="H87" s="15">
        <v>30</v>
      </c>
      <c r="I87" s="16">
        <v>-10</v>
      </c>
      <c r="J87" s="15">
        <f t="shared" si="2"/>
        <v>20</v>
      </c>
    </row>
    <row r="88" spans="1:10" ht="15">
      <c r="A88" s="124"/>
      <c r="B88" s="40" t="s">
        <v>143</v>
      </c>
      <c r="C88" s="13"/>
      <c r="D88" s="14"/>
      <c r="E88" s="11">
        <v>6171</v>
      </c>
      <c r="F88" s="11">
        <v>5167</v>
      </c>
      <c r="G88" s="14"/>
      <c r="H88" s="15">
        <v>875</v>
      </c>
      <c r="I88" s="16">
        <v>10</v>
      </c>
      <c r="J88" s="15">
        <f t="shared" si="2"/>
        <v>885</v>
      </c>
    </row>
    <row r="89" spans="1:10" ht="15">
      <c r="A89" s="121" t="s">
        <v>60</v>
      </c>
      <c r="B89" s="40" t="s">
        <v>163</v>
      </c>
      <c r="C89" s="13"/>
      <c r="D89" s="14"/>
      <c r="E89" s="11">
        <v>3113</v>
      </c>
      <c r="F89" s="11">
        <v>5169</v>
      </c>
      <c r="G89" s="14" t="s">
        <v>162</v>
      </c>
      <c r="H89" s="15">
        <v>388.5</v>
      </c>
      <c r="I89" s="16">
        <v>-43</v>
      </c>
      <c r="J89" s="15">
        <f t="shared" si="2"/>
        <v>345.5</v>
      </c>
    </row>
    <row r="90" spans="1:10" ht="15">
      <c r="A90" s="122"/>
      <c r="B90" s="40" t="s">
        <v>169</v>
      </c>
      <c r="C90" s="13"/>
      <c r="D90" s="14"/>
      <c r="E90" s="11">
        <v>3113</v>
      </c>
      <c r="F90" s="11">
        <v>5171</v>
      </c>
      <c r="G90" s="14" t="s">
        <v>168</v>
      </c>
      <c r="H90" s="15">
        <v>0</v>
      </c>
      <c r="I90" s="16">
        <v>100</v>
      </c>
      <c r="J90" s="15">
        <f t="shared" si="2"/>
        <v>100</v>
      </c>
    </row>
    <row r="91" spans="1:10" ht="15">
      <c r="A91" s="30"/>
      <c r="B91" s="47"/>
      <c r="C91" s="78"/>
      <c r="D91" s="78"/>
      <c r="E91" s="138" t="s">
        <v>21</v>
      </c>
      <c r="F91" s="139"/>
      <c r="G91" s="140"/>
      <c r="H91" s="79">
        <f>SUM(H53:H90)</f>
        <v>118939.83</v>
      </c>
      <c r="I91" s="79">
        <f>SUM(I53:I90)</f>
        <v>258.99</v>
      </c>
      <c r="J91" s="79">
        <f>SUM(J53:J90)</f>
        <v>119198.81999999999</v>
      </c>
    </row>
    <row r="92" spans="1:10" ht="15">
      <c r="A92" s="45" t="s">
        <v>22</v>
      </c>
      <c r="B92" s="35"/>
      <c r="C92" s="36"/>
      <c r="D92" s="36"/>
      <c r="E92" s="37"/>
      <c r="F92" s="35"/>
      <c r="G92" s="35"/>
      <c r="H92" s="38"/>
      <c r="I92" s="38"/>
      <c r="J92" s="46"/>
    </row>
    <row r="93" spans="1:10" s="26" customFormat="1" ht="15">
      <c r="A93" s="76" t="s">
        <v>13</v>
      </c>
      <c r="B93" s="40" t="s">
        <v>120</v>
      </c>
      <c r="C93" s="13"/>
      <c r="D93" s="14"/>
      <c r="E93" s="11">
        <v>2221</v>
      </c>
      <c r="F93" s="11">
        <v>6121</v>
      </c>
      <c r="G93" s="14" t="s">
        <v>119</v>
      </c>
      <c r="H93" s="22">
        <v>12000</v>
      </c>
      <c r="I93" s="16">
        <v>128.01</v>
      </c>
      <c r="J93" s="15">
        <f>H93+I93</f>
        <v>12128.01</v>
      </c>
    </row>
    <row r="94" spans="1:10" s="26" customFormat="1" ht="15">
      <c r="A94" s="76" t="s">
        <v>14</v>
      </c>
      <c r="B94" s="19" t="s">
        <v>155</v>
      </c>
      <c r="C94" s="20"/>
      <c r="D94" s="20"/>
      <c r="E94" s="20">
        <v>6171</v>
      </c>
      <c r="F94" s="20">
        <v>6123</v>
      </c>
      <c r="G94" s="77"/>
      <c r="H94" s="43">
        <v>929</v>
      </c>
      <c r="I94" s="44">
        <v>-330</v>
      </c>
      <c r="J94" s="22">
        <f>H94+I94</f>
        <v>599</v>
      </c>
    </row>
    <row r="95" spans="1:10" s="26" customFormat="1" ht="15">
      <c r="A95" s="124" t="s">
        <v>15</v>
      </c>
      <c r="B95" s="12" t="s">
        <v>156</v>
      </c>
      <c r="C95" s="13"/>
      <c r="D95" s="11"/>
      <c r="E95" s="11">
        <v>3612</v>
      </c>
      <c r="F95" s="11">
        <v>6121</v>
      </c>
      <c r="G95" s="11">
        <v>8245</v>
      </c>
      <c r="H95" s="17">
        <v>900</v>
      </c>
      <c r="I95" s="41">
        <v>-36</v>
      </c>
      <c r="J95" s="22">
        <f>H95+I95</f>
        <v>864</v>
      </c>
    </row>
    <row r="96" spans="1:10" s="26" customFormat="1" ht="15">
      <c r="A96" s="124"/>
      <c r="B96" s="12" t="s">
        <v>157</v>
      </c>
      <c r="C96" s="13"/>
      <c r="D96" s="11"/>
      <c r="E96" s="11">
        <v>4339</v>
      </c>
      <c r="F96" s="11">
        <v>6121</v>
      </c>
      <c r="G96" s="80">
        <v>6284</v>
      </c>
      <c r="H96" s="82">
        <v>100</v>
      </c>
      <c r="I96" s="83">
        <v>-82</v>
      </c>
      <c r="J96" s="22">
        <f aca="true" t="shared" si="4" ref="J96:J108">H96+I96</f>
        <v>18</v>
      </c>
    </row>
    <row r="97" spans="1:10" s="26" customFormat="1" ht="15">
      <c r="A97" s="124"/>
      <c r="B97" s="12" t="s">
        <v>158</v>
      </c>
      <c r="C97" s="13"/>
      <c r="D97" s="11"/>
      <c r="E97" s="11">
        <v>3612</v>
      </c>
      <c r="F97" s="11">
        <v>6121</v>
      </c>
      <c r="G97" s="80">
        <v>7253</v>
      </c>
      <c r="H97" s="82">
        <v>1500</v>
      </c>
      <c r="I97" s="83">
        <v>58</v>
      </c>
      <c r="J97" s="22">
        <f t="shared" si="4"/>
        <v>1558</v>
      </c>
    </row>
    <row r="98" spans="1:10" s="26" customFormat="1" ht="15">
      <c r="A98" s="124"/>
      <c r="B98" s="12" t="s">
        <v>159</v>
      </c>
      <c r="C98" s="13"/>
      <c r="D98" s="11"/>
      <c r="E98" s="11">
        <v>3632</v>
      </c>
      <c r="F98" s="11">
        <v>6121</v>
      </c>
      <c r="G98" s="80">
        <v>9306</v>
      </c>
      <c r="H98" s="82">
        <v>130</v>
      </c>
      <c r="I98" s="83">
        <v>30</v>
      </c>
      <c r="J98" s="22">
        <f t="shared" si="4"/>
        <v>160</v>
      </c>
    </row>
    <row r="99" spans="1:10" s="26" customFormat="1" ht="15">
      <c r="A99" s="124"/>
      <c r="B99" s="12" t="s">
        <v>160</v>
      </c>
      <c r="C99" s="13"/>
      <c r="D99" s="11"/>
      <c r="E99" s="11">
        <v>2212</v>
      </c>
      <c r="F99" s="11">
        <v>6121</v>
      </c>
      <c r="G99" s="80">
        <v>8230</v>
      </c>
      <c r="H99" s="82">
        <v>259</v>
      </c>
      <c r="I99" s="83">
        <v>23</v>
      </c>
      <c r="J99" s="22">
        <f t="shared" si="4"/>
        <v>282</v>
      </c>
    </row>
    <row r="100" spans="1:10" s="26" customFormat="1" ht="15">
      <c r="A100" s="124"/>
      <c r="B100" s="12" t="s">
        <v>161</v>
      </c>
      <c r="C100" s="13"/>
      <c r="D100" s="11"/>
      <c r="E100" s="11">
        <v>3611</v>
      </c>
      <c r="F100" s="11">
        <v>6121</v>
      </c>
      <c r="G100" s="80">
        <v>2151</v>
      </c>
      <c r="H100" s="82">
        <v>438</v>
      </c>
      <c r="I100" s="83">
        <v>7</v>
      </c>
      <c r="J100" s="22">
        <f t="shared" si="4"/>
        <v>445</v>
      </c>
    </row>
    <row r="101" spans="1:10" s="26" customFormat="1" ht="15">
      <c r="A101" s="124"/>
      <c r="B101" s="40" t="s">
        <v>171</v>
      </c>
      <c r="C101" s="13"/>
      <c r="D101" s="11"/>
      <c r="E101" s="11">
        <v>3113</v>
      </c>
      <c r="F101" s="11">
        <v>6121</v>
      </c>
      <c r="G101" s="80">
        <v>8263</v>
      </c>
      <c r="H101" s="82">
        <v>179.7</v>
      </c>
      <c r="I101" s="83">
        <v>43</v>
      </c>
      <c r="J101" s="22">
        <f t="shared" si="4"/>
        <v>222.7</v>
      </c>
    </row>
    <row r="102" spans="1:10" s="26" customFormat="1" ht="15">
      <c r="A102" s="124"/>
      <c r="B102" s="12" t="s">
        <v>166</v>
      </c>
      <c r="C102" s="13"/>
      <c r="D102" s="11"/>
      <c r="E102" s="11">
        <v>2212</v>
      </c>
      <c r="F102" s="11">
        <v>6121</v>
      </c>
      <c r="G102" s="80">
        <v>8241</v>
      </c>
      <c r="H102" s="82">
        <v>1400</v>
      </c>
      <c r="I102" s="83">
        <v>-470</v>
      </c>
      <c r="J102" s="22">
        <f t="shared" si="4"/>
        <v>930</v>
      </c>
    </row>
    <row r="103" spans="1:10" s="26" customFormat="1" ht="15">
      <c r="A103" s="124"/>
      <c r="B103" s="12" t="s">
        <v>165</v>
      </c>
      <c r="C103" s="13"/>
      <c r="D103" s="11"/>
      <c r="E103" s="11">
        <v>2221</v>
      </c>
      <c r="F103" s="11">
        <v>6121</v>
      </c>
      <c r="G103" s="80">
        <v>9302</v>
      </c>
      <c r="H103" s="82">
        <v>300</v>
      </c>
      <c r="I103" s="83">
        <v>170</v>
      </c>
      <c r="J103" s="22">
        <f t="shared" si="4"/>
        <v>470</v>
      </c>
    </row>
    <row r="104" spans="1:10" s="26" customFormat="1" ht="15">
      <c r="A104" s="124"/>
      <c r="B104" s="12" t="s">
        <v>164</v>
      </c>
      <c r="C104" s="13"/>
      <c r="D104" s="11"/>
      <c r="E104" s="11">
        <v>5311</v>
      </c>
      <c r="F104" s="11">
        <v>6121</v>
      </c>
      <c r="G104" s="80">
        <v>9319</v>
      </c>
      <c r="H104" s="82">
        <v>12320</v>
      </c>
      <c r="I104" s="83">
        <v>300</v>
      </c>
      <c r="J104" s="22">
        <f t="shared" si="4"/>
        <v>12620</v>
      </c>
    </row>
    <row r="105" spans="1:10" s="26" customFormat="1" ht="15">
      <c r="A105" s="124"/>
      <c r="B105" s="12" t="s">
        <v>167</v>
      </c>
      <c r="C105" s="13"/>
      <c r="D105" s="11"/>
      <c r="E105" s="11">
        <v>3412</v>
      </c>
      <c r="F105" s="11">
        <v>6122</v>
      </c>
      <c r="G105" s="80">
        <v>6202</v>
      </c>
      <c r="H105" s="82">
        <v>32</v>
      </c>
      <c r="I105" s="83">
        <v>-24</v>
      </c>
      <c r="J105" s="22">
        <f t="shared" si="4"/>
        <v>8</v>
      </c>
    </row>
    <row r="106" spans="1:10" s="26" customFormat="1" ht="15">
      <c r="A106" s="124"/>
      <c r="B106" s="12" t="s">
        <v>172</v>
      </c>
      <c r="C106" s="13"/>
      <c r="D106" s="11"/>
      <c r="E106" s="11">
        <v>3412</v>
      </c>
      <c r="F106" s="11">
        <v>6121</v>
      </c>
      <c r="G106" s="80">
        <v>6202</v>
      </c>
      <c r="H106" s="82">
        <v>106.68</v>
      </c>
      <c r="I106" s="83">
        <v>24</v>
      </c>
      <c r="J106" s="22">
        <f t="shared" si="4"/>
        <v>130.68</v>
      </c>
    </row>
    <row r="107" spans="1:10" s="26" customFormat="1" ht="15">
      <c r="A107" s="124"/>
      <c r="B107" s="12" t="s">
        <v>170</v>
      </c>
      <c r="C107" s="13"/>
      <c r="D107" s="11"/>
      <c r="E107" s="11">
        <v>3745</v>
      </c>
      <c r="F107" s="11">
        <v>6121</v>
      </c>
      <c r="G107" s="80">
        <v>6217</v>
      </c>
      <c r="H107" s="82">
        <v>4300</v>
      </c>
      <c r="I107" s="83">
        <v>-100</v>
      </c>
      <c r="J107" s="22">
        <f t="shared" si="4"/>
        <v>4200</v>
      </c>
    </row>
    <row r="108" spans="1:10" s="26" customFormat="1" ht="15">
      <c r="A108" s="124"/>
      <c r="B108" s="12" t="s">
        <v>178</v>
      </c>
      <c r="C108" s="13"/>
      <c r="D108" s="11"/>
      <c r="E108" s="11">
        <v>3113</v>
      </c>
      <c r="F108" s="11">
        <v>6122</v>
      </c>
      <c r="G108" s="80">
        <v>8265</v>
      </c>
      <c r="H108" s="82">
        <v>367</v>
      </c>
      <c r="I108" s="83">
        <v>1032</v>
      </c>
      <c r="J108" s="22">
        <f t="shared" si="4"/>
        <v>1399</v>
      </c>
    </row>
    <row r="109" spans="1:10" s="26" customFormat="1" ht="15">
      <c r="A109" s="124"/>
      <c r="B109" s="12" t="s">
        <v>179</v>
      </c>
      <c r="C109" s="13"/>
      <c r="D109" s="11"/>
      <c r="E109" s="11">
        <v>3113</v>
      </c>
      <c r="F109" s="11">
        <v>6121</v>
      </c>
      <c r="G109" s="80">
        <v>7208</v>
      </c>
      <c r="H109" s="82">
        <v>1032.09</v>
      </c>
      <c r="I109" s="83">
        <v>-1032</v>
      </c>
      <c r="J109" s="22">
        <f>H109+I109</f>
        <v>0.08999999999991815</v>
      </c>
    </row>
    <row r="110" spans="1:10" ht="15">
      <c r="A110" s="32"/>
      <c r="B110" s="31"/>
      <c r="C110" s="32"/>
      <c r="D110" s="32"/>
      <c r="E110" s="130" t="s">
        <v>23</v>
      </c>
      <c r="F110" s="130"/>
      <c r="G110" s="130"/>
      <c r="H110" s="70">
        <f>SUM(H93:H109)</f>
        <v>36293.47</v>
      </c>
      <c r="I110" s="70">
        <f>SUM(I93:I109)</f>
        <v>-258.99</v>
      </c>
      <c r="J110" s="70">
        <f>SUM(J93:J109)</f>
        <v>36034.479999999996</v>
      </c>
    </row>
    <row r="111" spans="1:10" ht="15">
      <c r="A111" s="28" t="s">
        <v>37</v>
      </c>
      <c r="B111" s="31"/>
      <c r="C111" s="32"/>
      <c r="D111" s="32"/>
      <c r="E111" s="64"/>
      <c r="F111" s="64"/>
      <c r="G111" s="64"/>
      <c r="H111" s="67"/>
      <c r="I111" s="68"/>
      <c r="J111" s="67"/>
    </row>
    <row r="112" spans="1:10" ht="15">
      <c r="A112" s="111" t="s">
        <v>13</v>
      </c>
      <c r="B112" s="71"/>
      <c r="C112" s="72"/>
      <c r="D112" s="72"/>
      <c r="E112" s="73"/>
      <c r="F112" s="75"/>
      <c r="G112" s="73"/>
      <c r="H112" s="74">
        <v>0</v>
      </c>
      <c r="I112" s="69">
        <v>0</v>
      </c>
      <c r="J112" s="22">
        <f>H112+I112</f>
        <v>0</v>
      </c>
    </row>
    <row r="113" spans="1:10" ht="15">
      <c r="A113" s="32"/>
      <c r="B113" s="31"/>
      <c r="C113" s="32"/>
      <c r="D113" s="32"/>
      <c r="E113" s="131" t="s">
        <v>38</v>
      </c>
      <c r="F113" s="132"/>
      <c r="G113" s="133"/>
      <c r="H113" s="65"/>
      <c r="I113" s="69">
        <f>SUM(I112:I112)</f>
        <v>0</v>
      </c>
      <c r="J113" s="29"/>
    </row>
    <row r="114" spans="1:10" ht="19.5" customHeight="1">
      <c r="A114" s="32"/>
      <c r="B114" s="31"/>
      <c r="C114" s="32"/>
      <c r="D114" s="32"/>
      <c r="E114" s="48"/>
      <c r="F114" s="48"/>
      <c r="G114" s="49"/>
      <c r="H114" s="65"/>
      <c r="I114" s="66"/>
      <c r="J114" s="29"/>
    </row>
    <row r="115" spans="2:10" ht="15">
      <c r="B115" s="50" t="s">
        <v>33</v>
      </c>
      <c r="C115" s="36"/>
      <c r="D115" s="36"/>
      <c r="E115" s="134" t="s">
        <v>16</v>
      </c>
      <c r="F115" s="135"/>
      <c r="G115" s="135"/>
      <c r="H115" s="136"/>
      <c r="I115" s="44">
        <f>I48</f>
        <v>-4194.34</v>
      </c>
      <c r="J115" s="44"/>
    </row>
    <row r="116" spans="2:10" ht="15">
      <c r="B116" s="35"/>
      <c r="C116" s="36"/>
      <c r="D116" s="36"/>
      <c r="E116" s="134" t="s">
        <v>24</v>
      </c>
      <c r="F116" s="135"/>
      <c r="G116" s="135"/>
      <c r="H116" s="136"/>
      <c r="I116" s="44">
        <f>I91+I49</f>
        <v>1515.96</v>
      </c>
      <c r="J116" s="19"/>
    </row>
    <row r="117" spans="2:10" ht="15">
      <c r="B117" s="35"/>
      <c r="C117" s="36"/>
      <c r="D117" s="36"/>
      <c r="E117" s="134" t="s">
        <v>25</v>
      </c>
      <c r="F117" s="135"/>
      <c r="G117" s="135"/>
      <c r="H117" s="136"/>
      <c r="I117" s="44">
        <f>I110+I50</f>
        <v>-5710.299999999999</v>
      </c>
      <c r="J117" s="43"/>
    </row>
    <row r="118" spans="2:10" ht="15">
      <c r="B118" s="35"/>
      <c r="C118" s="36"/>
      <c r="D118" s="36"/>
      <c r="E118" s="134" t="s">
        <v>26</v>
      </c>
      <c r="F118" s="135"/>
      <c r="G118" s="135"/>
      <c r="H118" s="136"/>
      <c r="I118" s="44">
        <f>I116+I117</f>
        <v>-4194.339999999999</v>
      </c>
      <c r="J118" s="43"/>
    </row>
    <row r="119" spans="2:10" ht="15">
      <c r="B119" s="35"/>
      <c r="C119" s="36"/>
      <c r="D119" s="36"/>
      <c r="E119" s="127" t="s">
        <v>27</v>
      </c>
      <c r="F119" s="128"/>
      <c r="G119" s="128"/>
      <c r="H119" s="129"/>
      <c r="I119" s="44">
        <f>I115-I118</f>
        <v>0</v>
      </c>
      <c r="J119" s="43"/>
    </row>
    <row r="120" spans="2:10" ht="15">
      <c r="B120" s="35"/>
      <c r="C120" s="36"/>
      <c r="D120" s="36"/>
      <c r="E120" s="127" t="s">
        <v>28</v>
      </c>
      <c r="F120" s="128"/>
      <c r="G120" s="128"/>
      <c r="H120" s="129"/>
      <c r="I120" s="44">
        <f>I113</f>
        <v>0</v>
      </c>
      <c r="J120" s="43"/>
    </row>
    <row r="121" spans="5:10" ht="15" customHeight="1">
      <c r="E121" s="58" t="s">
        <v>29</v>
      </c>
      <c r="G121" s="35"/>
      <c r="H121" s="59">
        <v>43761</v>
      </c>
      <c r="J121" s="59">
        <v>43796</v>
      </c>
    </row>
    <row r="122" spans="2:10" ht="15">
      <c r="B122" s="50" t="s">
        <v>34</v>
      </c>
      <c r="C122" s="36"/>
      <c r="D122" s="36"/>
      <c r="E122" s="60" t="s">
        <v>30</v>
      </c>
      <c r="F122" s="51"/>
      <c r="G122" s="52"/>
      <c r="H122" s="61">
        <v>608893.71</v>
      </c>
      <c r="I122" s="44">
        <f>I115</f>
        <v>-4194.34</v>
      </c>
      <c r="J122" s="44">
        <f>H122+I122</f>
        <v>604699.37</v>
      </c>
    </row>
    <row r="123" spans="2:10" ht="15">
      <c r="B123" s="35"/>
      <c r="C123" s="36"/>
      <c r="D123" s="36"/>
      <c r="E123" s="53" t="s">
        <v>24</v>
      </c>
      <c r="F123" s="54"/>
      <c r="G123" s="42"/>
      <c r="H123" s="62">
        <v>388661.58</v>
      </c>
      <c r="I123" s="44">
        <f>I91+I49</f>
        <v>1515.96</v>
      </c>
      <c r="J123" s="43">
        <f>H123+I123</f>
        <v>390177.54000000004</v>
      </c>
    </row>
    <row r="124" spans="2:10" ht="15">
      <c r="B124" s="35"/>
      <c r="C124" s="36"/>
      <c r="D124" s="36"/>
      <c r="E124" s="30" t="s">
        <v>25</v>
      </c>
      <c r="F124" s="35"/>
      <c r="G124" s="55"/>
      <c r="H124" s="62">
        <v>220232.13</v>
      </c>
      <c r="I124" s="44">
        <f>I110+I50</f>
        <v>-5710.299999999999</v>
      </c>
      <c r="J124" s="43">
        <f>H124+I124</f>
        <v>214521.83000000002</v>
      </c>
    </row>
    <row r="125" spans="2:10" ht="15">
      <c r="B125" s="59" t="s">
        <v>86</v>
      </c>
      <c r="E125" s="56" t="s">
        <v>31</v>
      </c>
      <c r="F125" s="54"/>
      <c r="G125" s="42"/>
      <c r="H125" s="44">
        <f>H123+H124</f>
        <v>608893.71</v>
      </c>
      <c r="I125" s="44">
        <f>SUM(I123:I124)</f>
        <v>-4194.339999999999</v>
      </c>
      <c r="J125" s="44">
        <f>SUM(J123:J124)</f>
        <v>604699.3700000001</v>
      </c>
    </row>
    <row r="126" spans="5:10" ht="15">
      <c r="E126" s="30" t="s">
        <v>19</v>
      </c>
      <c r="F126" s="35"/>
      <c r="G126" s="55"/>
      <c r="H126" s="43">
        <f>H122-H125</f>
        <v>0</v>
      </c>
      <c r="I126" s="44">
        <f>I122-I125</f>
        <v>0</v>
      </c>
      <c r="J126" s="43">
        <f>J122-J125</f>
        <v>0</v>
      </c>
    </row>
    <row r="127" spans="5:10" ht="15">
      <c r="E127" s="56" t="s">
        <v>32</v>
      </c>
      <c r="F127" s="54"/>
      <c r="G127" s="42"/>
      <c r="H127" s="63">
        <v>0</v>
      </c>
      <c r="I127" s="44">
        <f>I120</f>
        <v>0</v>
      </c>
      <c r="J127" s="44">
        <f>H127+I127</f>
        <v>0</v>
      </c>
    </row>
  </sheetData>
  <mergeCells count="38">
    <mergeCell ref="E118:H118"/>
    <mergeCell ref="A95:A109"/>
    <mergeCell ref="A62:A63"/>
    <mergeCell ref="E117:H117"/>
    <mergeCell ref="A75:A81"/>
    <mergeCell ref="A82:A86"/>
    <mergeCell ref="A87:A88"/>
    <mergeCell ref="A89:A90"/>
    <mergeCell ref="A53:A61"/>
    <mergeCell ref="A42:A47"/>
    <mergeCell ref="G2:G3"/>
    <mergeCell ref="E48:G48"/>
    <mergeCell ref="E49:G49"/>
    <mergeCell ref="E50:G50"/>
    <mergeCell ref="A11:A12"/>
    <mergeCell ref="A13:A19"/>
    <mergeCell ref="A5:A10"/>
    <mergeCell ref="B2:B3"/>
    <mergeCell ref="E2:E3"/>
    <mergeCell ref="F2:F3"/>
    <mergeCell ref="E119:H119"/>
    <mergeCell ref="E120:H120"/>
    <mergeCell ref="E110:G110"/>
    <mergeCell ref="E113:G113"/>
    <mergeCell ref="E115:H115"/>
    <mergeCell ref="E116:H116"/>
    <mergeCell ref="E51:G51"/>
    <mergeCell ref="E91:G91"/>
    <mergeCell ref="K12:K20"/>
    <mergeCell ref="K5:K11"/>
    <mergeCell ref="A30:A31"/>
    <mergeCell ref="A23:A25"/>
    <mergeCell ref="A64:A69"/>
    <mergeCell ref="A35:A37"/>
    <mergeCell ref="A26:A29"/>
    <mergeCell ref="A32:A34"/>
    <mergeCell ref="A38:A39"/>
    <mergeCell ref="A20:A22"/>
  </mergeCells>
  <conditionalFormatting sqref="C48:D50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23">
    <cfRule type="expression" priority="22" dxfId="2" stopIfTrue="1">
      <formula>$J123="Z"</formula>
    </cfRule>
    <cfRule type="expression" priority="23" dxfId="1" stopIfTrue="1">
      <formula>$J123="T"</formula>
    </cfRule>
    <cfRule type="expression" priority="24" dxfId="0" stopIfTrue="1">
      <formula>$J123="Y"</formula>
    </cfRule>
  </conditionalFormatting>
  <conditionalFormatting sqref="H124">
    <cfRule type="expression" priority="19" dxfId="2" stopIfTrue="1">
      <formula>$J124="Z"</formula>
    </cfRule>
    <cfRule type="expression" priority="20" dxfId="1" stopIfTrue="1">
      <formula>$J124="T"</formula>
    </cfRule>
    <cfRule type="expression" priority="21" dxfId="0" stopIfTrue="1">
      <formula>$J124="Y"</formula>
    </cfRule>
  </conditionalFormatting>
  <conditionalFormatting sqref="H196">
    <cfRule type="expression" priority="16" dxfId="2" stopIfTrue="1">
      <formula>$J196="Z"</formula>
    </cfRule>
    <cfRule type="expression" priority="17" dxfId="1" stopIfTrue="1">
      <formula>$J196="T"</formula>
    </cfRule>
    <cfRule type="expression" priority="18" dxfId="0" stopIfTrue="1">
      <formula>$J196="Y"</formula>
    </cfRule>
  </conditionalFormatting>
  <conditionalFormatting sqref="H197">
    <cfRule type="expression" priority="13" dxfId="2" stopIfTrue="1">
      <formula>$J197="Z"</formula>
    </cfRule>
    <cfRule type="expression" priority="14" dxfId="1" stopIfTrue="1">
      <formula>$J197="T"</formula>
    </cfRule>
    <cfRule type="expression" priority="15" dxfId="0" stopIfTrue="1">
      <formula>$J197="Y"</formula>
    </cfRule>
  </conditionalFormatting>
  <conditionalFormatting sqref="H198">
    <cfRule type="expression" priority="10" dxfId="2" stopIfTrue="1">
      <formula>$J198="Z"</formula>
    </cfRule>
    <cfRule type="expression" priority="11" dxfId="1" stopIfTrue="1">
      <formula>$J198="T"</formula>
    </cfRule>
    <cfRule type="expression" priority="12" dxfId="0" stopIfTrue="1">
      <formula>$J198="Y"</formula>
    </cfRule>
  </conditionalFormatting>
  <conditionalFormatting sqref="H122">
    <cfRule type="expression" priority="7" dxfId="2" stopIfTrue="1">
      <formula>$J122="Z"</formula>
    </cfRule>
    <cfRule type="expression" priority="8" dxfId="1" stopIfTrue="1">
      <formula>$J122="T"</formula>
    </cfRule>
    <cfRule type="expression" priority="9" dxfId="0" stopIfTrue="1">
      <formula>$J122="Y"</formula>
    </cfRule>
  </conditionalFormatting>
  <conditionalFormatting sqref="H123">
    <cfRule type="expression" priority="4" dxfId="2" stopIfTrue="1">
      <formula>$J123="Z"</formula>
    </cfRule>
    <cfRule type="expression" priority="5" dxfId="1" stopIfTrue="1">
      <formula>$J123="T"</formula>
    </cfRule>
    <cfRule type="expression" priority="6" dxfId="0" stopIfTrue="1">
      <formula>$J123="Y"</formula>
    </cfRule>
  </conditionalFormatting>
  <conditionalFormatting sqref="H124">
    <cfRule type="expression" priority="1" dxfId="2" stopIfTrue="1">
      <formula>$J124="Z"</formula>
    </cfRule>
    <cfRule type="expression" priority="2" dxfId="1" stopIfTrue="1">
      <formula>$J124="T"</formula>
    </cfRule>
    <cfRule type="expression" priority="3" dxfId="0" stopIfTrue="1">
      <formula>$J124="Y"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 topLeftCell="A34">
      <selection activeCell="A67" sqref="A67:J72"/>
    </sheetView>
  </sheetViews>
  <sheetFormatPr defaultColWidth="9.140625" defaultRowHeight="15"/>
  <cols>
    <col min="1" max="1" width="4.57421875" style="4" customWidth="1"/>
    <col min="2" max="2" width="65.421875" style="4" customWidth="1"/>
    <col min="3" max="3" width="4.421875" style="57" customWidth="1"/>
    <col min="4" max="4" width="7.8515625" style="57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184</v>
      </c>
      <c r="B1" s="2"/>
      <c r="C1" s="3"/>
      <c r="D1" s="3"/>
      <c r="H1" s="2" t="s">
        <v>40</v>
      </c>
      <c r="I1" s="2"/>
      <c r="J1" s="1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51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21" t="s">
        <v>13</v>
      </c>
      <c r="B5" s="96" t="s">
        <v>248</v>
      </c>
      <c r="C5" s="97" t="s">
        <v>174</v>
      </c>
      <c r="D5" s="98"/>
      <c r="E5" s="99">
        <v>4350</v>
      </c>
      <c r="F5" s="99">
        <v>2122</v>
      </c>
      <c r="G5" s="98" t="s">
        <v>185</v>
      </c>
      <c r="H5" s="100">
        <v>0</v>
      </c>
      <c r="I5" s="101">
        <v>250</v>
      </c>
      <c r="J5" s="100">
        <f aca="true" t="shared" si="0" ref="J5:J13">H5+I5</f>
        <v>250</v>
      </c>
    </row>
    <row r="6" spans="1:10" ht="12.75" customHeight="1">
      <c r="A6" s="123"/>
      <c r="B6" s="12" t="s">
        <v>247</v>
      </c>
      <c r="C6" s="13"/>
      <c r="D6" s="14"/>
      <c r="E6" s="11">
        <v>4350</v>
      </c>
      <c r="F6" s="11">
        <v>2122</v>
      </c>
      <c r="G6" s="14" t="s">
        <v>186</v>
      </c>
      <c r="H6" s="22">
        <v>1100</v>
      </c>
      <c r="I6" s="16">
        <v>-1100</v>
      </c>
      <c r="J6" s="17">
        <f t="shared" si="0"/>
        <v>0</v>
      </c>
    </row>
    <row r="7" spans="1:10" ht="12.75" customHeight="1">
      <c r="A7" s="123"/>
      <c r="B7" s="12" t="s">
        <v>249</v>
      </c>
      <c r="C7" s="13"/>
      <c r="D7" s="14"/>
      <c r="E7" s="11">
        <v>4350</v>
      </c>
      <c r="F7" s="11">
        <v>6121</v>
      </c>
      <c r="G7" s="14" t="s">
        <v>186</v>
      </c>
      <c r="H7" s="22">
        <v>1100</v>
      </c>
      <c r="I7" s="16">
        <v>-1100</v>
      </c>
      <c r="J7" s="17">
        <f t="shared" si="0"/>
        <v>0</v>
      </c>
    </row>
    <row r="8" spans="1:10" ht="12.75" customHeight="1">
      <c r="A8" s="123"/>
      <c r="B8" s="12" t="s">
        <v>250</v>
      </c>
      <c r="C8" s="13"/>
      <c r="D8" s="14"/>
      <c r="E8" s="11">
        <v>4350</v>
      </c>
      <c r="F8" s="11">
        <v>2122</v>
      </c>
      <c r="G8" s="14" t="s">
        <v>187</v>
      </c>
      <c r="H8" s="22">
        <v>650</v>
      </c>
      <c r="I8" s="16">
        <v>-650</v>
      </c>
      <c r="J8" s="17">
        <f t="shared" si="0"/>
        <v>0</v>
      </c>
    </row>
    <row r="9" spans="1:10" ht="12.75" customHeight="1">
      <c r="A9" s="123"/>
      <c r="B9" s="12" t="s">
        <v>251</v>
      </c>
      <c r="C9" s="13"/>
      <c r="D9" s="14"/>
      <c r="E9" s="11">
        <v>4350</v>
      </c>
      <c r="F9" s="11">
        <v>6121</v>
      </c>
      <c r="G9" s="14" t="s">
        <v>187</v>
      </c>
      <c r="H9" s="22">
        <v>646.9</v>
      </c>
      <c r="I9" s="16">
        <v>-646.9</v>
      </c>
      <c r="J9" s="17">
        <f t="shared" si="0"/>
        <v>0</v>
      </c>
    </row>
    <row r="10" spans="1:10" ht="12.75" customHeight="1">
      <c r="A10" s="123"/>
      <c r="B10" s="12" t="s">
        <v>252</v>
      </c>
      <c r="C10" s="13"/>
      <c r="D10" s="14"/>
      <c r="E10" s="11">
        <v>4350</v>
      </c>
      <c r="F10" s="11">
        <v>2122</v>
      </c>
      <c r="G10" s="14" t="s">
        <v>188</v>
      </c>
      <c r="H10" s="22">
        <v>250</v>
      </c>
      <c r="I10" s="16">
        <v>-250</v>
      </c>
      <c r="J10" s="17">
        <f t="shared" si="0"/>
        <v>0</v>
      </c>
    </row>
    <row r="11" spans="1:10" ht="12.75" customHeight="1">
      <c r="A11" s="122"/>
      <c r="B11" s="12" t="s">
        <v>253</v>
      </c>
      <c r="C11" s="13"/>
      <c r="D11" s="14"/>
      <c r="E11" s="11">
        <v>4350</v>
      </c>
      <c r="F11" s="11">
        <v>6121</v>
      </c>
      <c r="G11" s="14" t="s">
        <v>188</v>
      </c>
      <c r="H11" s="22">
        <v>250</v>
      </c>
      <c r="I11" s="16">
        <v>-250</v>
      </c>
      <c r="J11" s="17">
        <f t="shared" si="0"/>
        <v>0</v>
      </c>
    </row>
    <row r="12" spans="1:10" ht="12.75" customHeight="1">
      <c r="A12" s="76" t="s">
        <v>14</v>
      </c>
      <c r="B12" s="26" t="s">
        <v>254</v>
      </c>
      <c r="C12" s="13"/>
      <c r="D12" s="14"/>
      <c r="E12" s="11">
        <v>6171</v>
      </c>
      <c r="F12" s="11">
        <v>2310</v>
      </c>
      <c r="G12" s="14"/>
      <c r="H12" s="22">
        <v>100</v>
      </c>
      <c r="I12" s="16">
        <v>-10</v>
      </c>
      <c r="J12" s="17">
        <f t="shared" si="0"/>
        <v>90</v>
      </c>
    </row>
    <row r="13" spans="1:10" ht="12.75" customHeight="1">
      <c r="A13" s="76" t="s">
        <v>15</v>
      </c>
      <c r="B13" s="12" t="s">
        <v>255</v>
      </c>
      <c r="C13" s="13"/>
      <c r="D13" s="14"/>
      <c r="E13" s="11">
        <v>3412</v>
      </c>
      <c r="F13" s="11">
        <v>2132</v>
      </c>
      <c r="G13" s="14" t="s">
        <v>189</v>
      </c>
      <c r="H13" s="22">
        <v>350</v>
      </c>
      <c r="I13" s="16">
        <f>10+57</f>
        <v>67</v>
      </c>
      <c r="J13" s="17">
        <f t="shared" si="0"/>
        <v>417</v>
      </c>
    </row>
    <row r="14" spans="1:10" ht="12.75" customHeight="1">
      <c r="A14" s="124" t="s">
        <v>35</v>
      </c>
      <c r="B14" s="113" t="s">
        <v>256</v>
      </c>
      <c r="C14" s="13"/>
      <c r="D14" s="14"/>
      <c r="E14" s="11">
        <v>3113</v>
      </c>
      <c r="F14" s="11">
        <v>2122</v>
      </c>
      <c r="G14" s="11" t="s">
        <v>197</v>
      </c>
      <c r="H14" s="22">
        <v>624</v>
      </c>
      <c r="I14" s="18">
        <v>-14</v>
      </c>
      <c r="J14" s="17">
        <f aca="true" t="shared" si="1" ref="J14:J20">SUM(H14:I14)</f>
        <v>610</v>
      </c>
    </row>
    <row r="15" spans="1:10" ht="12.75" customHeight="1">
      <c r="A15" s="124"/>
      <c r="B15" s="114" t="s">
        <v>257</v>
      </c>
      <c r="C15" s="13"/>
      <c r="D15" s="14"/>
      <c r="E15" s="11">
        <v>3113</v>
      </c>
      <c r="F15" s="11">
        <v>2122</v>
      </c>
      <c r="G15" s="11" t="s">
        <v>52</v>
      </c>
      <c r="H15" s="22">
        <v>1019</v>
      </c>
      <c r="I15" s="18">
        <v>-2</v>
      </c>
      <c r="J15" s="17">
        <f t="shared" si="1"/>
        <v>1017</v>
      </c>
    </row>
    <row r="16" spans="1:10" ht="12.75" customHeight="1">
      <c r="A16" s="124"/>
      <c r="B16" s="115" t="s">
        <v>258</v>
      </c>
      <c r="C16" s="13"/>
      <c r="D16" s="14"/>
      <c r="E16" s="11">
        <v>3113</v>
      </c>
      <c r="F16" s="11">
        <v>2122</v>
      </c>
      <c r="G16" s="11" t="s">
        <v>198</v>
      </c>
      <c r="H16" s="22">
        <v>1000</v>
      </c>
      <c r="I16" s="18">
        <v>-24</v>
      </c>
      <c r="J16" s="17">
        <f t="shared" si="1"/>
        <v>976</v>
      </c>
    </row>
    <row r="17" spans="1:10" ht="12.75" customHeight="1">
      <c r="A17" s="124"/>
      <c r="B17" s="115" t="s">
        <v>259</v>
      </c>
      <c r="C17" s="13"/>
      <c r="D17" s="14"/>
      <c r="E17" s="11">
        <v>3111</v>
      </c>
      <c r="F17" s="11">
        <v>2122</v>
      </c>
      <c r="G17" s="11" t="s">
        <v>199</v>
      </c>
      <c r="H17" s="22">
        <v>870</v>
      </c>
      <c r="I17" s="18">
        <v>-5</v>
      </c>
      <c r="J17" s="17">
        <f t="shared" si="1"/>
        <v>865</v>
      </c>
    </row>
    <row r="18" spans="1:10" ht="12.75" customHeight="1">
      <c r="A18" s="124"/>
      <c r="B18" s="115" t="s">
        <v>262</v>
      </c>
      <c r="C18" s="13"/>
      <c r="D18" s="14"/>
      <c r="E18" s="11">
        <v>3421</v>
      </c>
      <c r="F18" s="11">
        <v>2122</v>
      </c>
      <c r="G18" s="11" t="s">
        <v>53</v>
      </c>
      <c r="H18" s="22">
        <v>235</v>
      </c>
      <c r="I18" s="18">
        <v>88</v>
      </c>
      <c r="J18" s="17">
        <f t="shared" si="1"/>
        <v>323</v>
      </c>
    </row>
    <row r="19" spans="1:10" ht="12.75" customHeight="1">
      <c r="A19" s="124" t="s">
        <v>36</v>
      </c>
      <c r="B19" s="4" t="s">
        <v>260</v>
      </c>
      <c r="C19" s="13"/>
      <c r="D19" s="14"/>
      <c r="E19" s="11"/>
      <c r="F19" s="11">
        <v>1333</v>
      </c>
      <c r="G19" s="11"/>
      <c r="H19" s="22">
        <v>17100</v>
      </c>
      <c r="I19" s="18">
        <v>600</v>
      </c>
      <c r="J19" s="17">
        <f t="shared" si="1"/>
        <v>17700</v>
      </c>
    </row>
    <row r="20" spans="1:10" ht="12.75" customHeight="1">
      <c r="A20" s="124"/>
      <c r="B20" s="117" t="s">
        <v>261</v>
      </c>
      <c r="C20" s="13"/>
      <c r="D20" s="14"/>
      <c r="E20" s="11">
        <v>2212</v>
      </c>
      <c r="F20" s="11">
        <v>6121</v>
      </c>
      <c r="G20" s="11">
        <v>7203</v>
      </c>
      <c r="H20" s="22">
        <v>8105</v>
      </c>
      <c r="I20" s="18">
        <v>600</v>
      </c>
      <c r="J20" s="17">
        <f t="shared" si="1"/>
        <v>8705</v>
      </c>
    </row>
    <row r="21" spans="1:10" s="26" customFormat="1" ht="15">
      <c r="A21" s="23"/>
      <c r="B21" s="24"/>
      <c r="C21" s="25"/>
      <c r="D21" s="25"/>
      <c r="E21" s="141" t="s">
        <v>16</v>
      </c>
      <c r="F21" s="141"/>
      <c r="G21" s="141"/>
      <c r="H21" s="21">
        <f>H5+H6+H8+H10+H12+H13+H14+H15+H16+H17+H18+H19</f>
        <v>23298</v>
      </c>
      <c r="I21" s="21">
        <f>I5+I6+I8+I10+I12+I13+I14+I15+I16+I17+I18+I19</f>
        <v>-1050</v>
      </c>
      <c r="J21" s="21">
        <f>J5+J6+J8+J10+J12+J13+J14+J15+J16+J17+J18+J19</f>
        <v>22248</v>
      </c>
    </row>
    <row r="22" spans="1:10" s="26" customFormat="1" ht="15">
      <c r="A22" s="23"/>
      <c r="B22" s="27" t="s">
        <v>39</v>
      </c>
      <c r="C22" s="25"/>
      <c r="D22" s="25"/>
      <c r="E22" s="142" t="s">
        <v>17</v>
      </c>
      <c r="F22" s="142"/>
      <c r="G22" s="142"/>
      <c r="H22" s="21">
        <v>0</v>
      </c>
      <c r="I22" s="21">
        <v>0</v>
      </c>
      <c r="J22" s="21">
        <v>0</v>
      </c>
    </row>
    <row r="23" spans="1:10" s="26" customFormat="1" ht="15">
      <c r="A23" s="23"/>
      <c r="B23" s="28"/>
      <c r="C23" s="25"/>
      <c r="D23" s="25"/>
      <c r="E23" s="137" t="s">
        <v>18</v>
      </c>
      <c r="F23" s="137"/>
      <c r="G23" s="137"/>
      <c r="H23" s="84">
        <f>H7+H9+H11+H20</f>
        <v>10101.9</v>
      </c>
      <c r="I23" s="84">
        <f>I7+I9+I11+I20</f>
        <v>-1396.9</v>
      </c>
      <c r="J23" s="84">
        <f>J7+J9+J11+J20</f>
        <v>8705</v>
      </c>
    </row>
    <row r="24" spans="1:13" ht="15">
      <c r="A24" s="30"/>
      <c r="B24" s="31"/>
      <c r="C24" s="32"/>
      <c r="D24" s="32"/>
      <c r="E24" s="137" t="s">
        <v>19</v>
      </c>
      <c r="F24" s="137"/>
      <c r="G24" s="137"/>
      <c r="H24" s="33">
        <f>H21-H22-H23</f>
        <v>13196.1</v>
      </c>
      <c r="I24" s="33">
        <f>I21-I22-I23</f>
        <v>346.9000000000001</v>
      </c>
      <c r="J24" s="33">
        <f>J21-J22-J23</f>
        <v>13543</v>
      </c>
      <c r="M24" s="112"/>
    </row>
    <row r="25" spans="1:10" ht="15">
      <c r="A25" s="34" t="s">
        <v>20</v>
      </c>
      <c r="B25" s="35"/>
      <c r="C25" s="36"/>
      <c r="D25" s="36"/>
      <c r="E25" s="37"/>
      <c r="F25" s="35"/>
      <c r="G25" s="35"/>
      <c r="H25" s="38"/>
      <c r="I25" s="38"/>
      <c r="J25" s="39"/>
    </row>
    <row r="26" spans="1:10" ht="15">
      <c r="A26" s="124" t="s">
        <v>13</v>
      </c>
      <c r="B26" s="40" t="s">
        <v>192</v>
      </c>
      <c r="C26" s="13"/>
      <c r="D26" s="14"/>
      <c r="E26" s="20">
        <v>3412</v>
      </c>
      <c r="F26" s="20">
        <v>5169</v>
      </c>
      <c r="G26" s="14" t="s">
        <v>189</v>
      </c>
      <c r="H26" s="22">
        <v>2839</v>
      </c>
      <c r="I26" s="18">
        <v>-40</v>
      </c>
      <c r="J26" s="22">
        <f aca="true" t="shared" si="2" ref="J26:J33">H26+I26</f>
        <v>2799</v>
      </c>
    </row>
    <row r="27" spans="1:10" ht="15">
      <c r="A27" s="124"/>
      <c r="B27" s="40" t="s">
        <v>194</v>
      </c>
      <c r="C27" s="13"/>
      <c r="D27" s="14"/>
      <c r="E27" s="20">
        <v>3412</v>
      </c>
      <c r="F27" s="20">
        <v>5154</v>
      </c>
      <c r="G27" s="14" t="s">
        <v>189</v>
      </c>
      <c r="H27" s="15">
        <v>220</v>
      </c>
      <c r="I27" s="18">
        <v>40</v>
      </c>
      <c r="J27" s="15">
        <f t="shared" si="2"/>
        <v>260</v>
      </c>
    </row>
    <row r="28" spans="1:10" ht="15">
      <c r="A28" s="124"/>
      <c r="B28" s="12" t="s">
        <v>195</v>
      </c>
      <c r="C28" s="13"/>
      <c r="D28" s="14"/>
      <c r="E28" s="20">
        <v>3412</v>
      </c>
      <c r="F28" s="20">
        <v>5169</v>
      </c>
      <c r="G28" s="14" t="s">
        <v>190</v>
      </c>
      <c r="H28" s="22">
        <v>2259</v>
      </c>
      <c r="I28" s="18">
        <v>-350</v>
      </c>
      <c r="J28" s="15">
        <f t="shared" si="2"/>
        <v>1909</v>
      </c>
    </row>
    <row r="29" spans="1:10" ht="15">
      <c r="A29" s="124"/>
      <c r="B29" s="12" t="s">
        <v>244</v>
      </c>
      <c r="C29" s="13"/>
      <c r="D29" s="14"/>
      <c r="E29" s="11">
        <v>3412</v>
      </c>
      <c r="F29" s="11">
        <v>5171</v>
      </c>
      <c r="G29" s="14" t="s">
        <v>190</v>
      </c>
      <c r="H29" s="22">
        <v>495</v>
      </c>
      <c r="I29" s="18">
        <v>350</v>
      </c>
      <c r="J29" s="15">
        <f t="shared" si="2"/>
        <v>845</v>
      </c>
    </row>
    <row r="30" spans="1:10" ht="15">
      <c r="A30" s="124"/>
      <c r="B30" s="40" t="s">
        <v>193</v>
      </c>
      <c r="C30" s="13"/>
      <c r="D30" s="14"/>
      <c r="E30" s="20">
        <v>3412</v>
      </c>
      <c r="F30" s="20">
        <v>5169</v>
      </c>
      <c r="G30" s="14" t="s">
        <v>191</v>
      </c>
      <c r="H30" s="22">
        <v>1398</v>
      </c>
      <c r="I30" s="18">
        <v>-50</v>
      </c>
      <c r="J30" s="15">
        <f t="shared" si="2"/>
        <v>1348</v>
      </c>
    </row>
    <row r="31" spans="1:10" ht="15">
      <c r="A31" s="124"/>
      <c r="B31" s="19" t="s">
        <v>245</v>
      </c>
      <c r="C31" s="19"/>
      <c r="D31" s="19"/>
      <c r="E31" s="20">
        <v>3412</v>
      </c>
      <c r="F31" s="20">
        <v>5154</v>
      </c>
      <c r="G31" s="14" t="s">
        <v>190</v>
      </c>
      <c r="H31" s="22">
        <v>350</v>
      </c>
      <c r="I31" s="18">
        <v>50</v>
      </c>
      <c r="J31" s="22">
        <f t="shared" si="2"/>
        <v>400</v>
      </c>
    </row>
    <row r="32" spans="1:10" ht="12.75" customHeight="1">
      <c r="A32" s="76" t="s">
        <v>14</v>
      </c>
      <c r="B32" s="19" t="s">
        <v>196</v>
      </c>
      <c r="C32" s="19"/>
      <c r="D32" s="19"/>
      <c r="E32" s="20">
        <v>1014</v>
      </c>
      <c r="F32" s="20">
        <v>5169</v>
      </c>
      <c r="G32" s="14"/>
      <c r="H32" s="22">
        <v>1063</v>
      </c>
      <c r="I32" s="18">
        <v>-403.1</v>
      </c>
      <c r="J32" s="22">
        <f t="shared" si="2"/>
        <v>659.9</v>
      </c>
    </row>
    <row r="33" spans="1:10" ht="12.75" customHeight="1">
      <c r="A33" s="76" t="s">
        <v>15</v>
      </c>
      <c r="B33" s="19" t="s">
        <v>246</v>
      </c>
      <c r="C33" s="13"/>
      <c r="D33" s="14"/>
      <c r="E33" s="20">
        <v>2221</v>
      </c>
      <c r="F33" s="20">
        <v>5213</v>
      </c>
      <c r="G33" s="14"/>
      <c r="H33" s="22">
        <v>22513.8</v>
      </c>
      <c r="I33" s="18">
        <f>250+400</f>
        <v>650</v>
      </c>
      <c r="J33" s="22">
        <f t="shared" si="2"/>
        <v>23163.8</v>
      </c>
    </row>
    <row r="34" spans="1:10" ht="12.75" customHeight="1">
      <c r="A34" s="121" t="s">
        <v>35</v>
      </c>
      <c r="B34" s="115" t="s">
        <v>204</v>
      </c>
      <c r="C34" s="13"/>
      <c r="D34" s="14"/>
      <c r="E34" s="20">
        <v>3113</v>
      </c>
      <c r="F34" s="20">
        <v>5331</v>
      </c>
      <c r="G34" s="20" t="s">
        <v>197</v>
      </c>
      <c r="H34" s="22">
        <v>624</v>
      </c>
      <c r="I34" s="18">
        <v>-14</v>
      </c>
      <c r="J34" s="22">
        <f aca="true" t="shared" si="3" ref="J34:J55">SUM(H34:I34)</f>
        <v>610</v>
      </c>
    </row>
    <row r="35" spans="1:10" ht="12.75" customHeight="1">
      <c r="A35" s="123"/>
      <c r="B35" s="115" t="s">
        <v>205</v>
      </c>
      <c r="C35" s="13"/>
      <c r="D35" s="14"/>
      <c r="E35" s="20">
        <v>3113</v>
      </c>
      <c r="F35" s="20">
        <v>5331</v>
      </c>
      <c r="G35" s="20" t="s">
        <v>197</v>
      </c>
      <c r="H35" s="22">
        <v>365</v>
      </c>
      <c r="I35" s="18">
        <v>-22</v>
      </c>
      <c r="J35" s="22">
        <f t="shared" si="3"/>
        <v>343</v>
      </c>
    </row>
    <row r="36" spans="1:10" ht="12.75" customHeight="1">
      <c r="A36" s="123"/>
      <c r="B36" s="115" t="s">
        <v>206</v>
      </c>
      <c r="C36" s="13"/>
      <c r="D36" s="14"/>
      <c r="E36" s="20">
        <v>3113</v>
      </c>
      <c r="F36" s="20">
        <v>5331</v>
      </c>
      <c r="G36" s="20" t="s">
        <v>198</v>
      </c>
      <c r="H36" s="22">
        <v>1000</v>
      </c>
      <c r="I36" s="18">
        <v>-24</v>
      </c>
      <c r="J36" s="22">
        <f t="shared" si="3"/>
        <v>976</v>
      </c>
    </row>
    <row r="37" spans="1:10" ht="12.75" customHeight="1">
      <c r="A37" s="123"/>
      <c r="B37" s="115" t="s">
        <v>207</v>
      </c>
      <c r="C37" s="13"/>
      <c r="D37" s="14"/>
      <c r="E37" s="20">
        <v>3113</v>
      </c>
      <c r="F37" s="20">
        <v>5331</v>
      </c>
      <c r="G37" s="20" t="s">
        <v>198</v>
      </c>
      <c r="H37" s="22">
        <v>194</v>
      </c>
      <c r="I37" s="18">
        <v>-8</v>
      </c>
      <c r="J37" s="22">
        <f t="shared" si="3"/>
        <v>186</v>
      </c>
    </row>
    <row r="38" spans="1:10" ht="12.75" customHeight="1">
      <c r="A38" s="123"/>
      <c r="B38" s="115" t="s">
        <v>208</v>
      </c>
      <c r="C38" s="13"/>
      <c r="D38" s="14"/>
      <c r="E38" s="20">
        <v>3113</v>
      </c>
      <c r="F38" s="20">
        <v>5331</v>
      </c>
      <c r="G38" s="20" t="s">
        <v>52</v>
      </c>
      <c r="H38" s="22">
        <v>1019</v>
      </c>
      <c r="I38" s="18">
        <v>-2</v>
      </c>
      <c r="J38" s="22">
        <f t="shared" si="3"/>
        <v>1017</v>
      </c>
    </row>
    <row r="39" spans="1:10" ht="12.75" customHeight="1">
      <c r="A39" s="123"/>
      <c r="B39" s="115" t="s">
        <v>209</v>
      </c>
      <c r="C39" s="13"/>
      <c r="D39" s="14"/>
      <c r="E39" s="20">
        <v>3113</v>
      </c>
      <c r="F39" s="20">
        <v>5331</v>
      </c>
      <c r="G39" s="20" t="s">
        <v>52</v>
      </c>
      <c r="H39" s="22">
        <v>259</v>
      </c>
      <c r="I39" s="18">
        <v>-2</v>
      </c>
      <c r="J39" s="22">
        <f t="shared" si="3"/>
        <v>257</v>
      </c>
    </row>
    <row r="40" spans="1:10" ht="12.75" customHeight="1">
      <c r="A40" s="123"/>
      <c r="B40" s="115" t="s">
        <v>210</v>
      </c>
      <c r="C40" s="13"/>
      <c r="D40" s="14"/>
      <c r="E40" s="20">
        <v>3111</v>
      </c>
      <c r="F40" s="20">
        <v>5331</v>
      </c>
      <c r="G40" s="20" t="s">
        <v>199</v>
      </c>
      <c r="H40" s="22">
        <v>870</v>
      </c>
      <c r="I40" s="18">
        <v>-5</v>
      </c>
      <c r="J40" s="22">
        <f t="shared" si="3"/>
        <v>865</v>
      </c>
    </row>
    <row r="41" spans="1:10" ht="12.75" customHeight="1">
      <c r="A41" s="123"/>
      <c r="B41" s="115" t="s">
        <v>211</v>
      </c>
      <c r="C41" s="13"/>
      <c r="D41" s="14"/>
      <c r="E41" s="20">
        <v>3111</v>
      </c>
      <c r="F41" s="20">
        <v>5331</v>
      </c>
      <c r="G41" s="20" t="s">
        <v>199</v>
      </c>
      <c r="H41" s="22">
        <v>190</v>
      </c>
      <c r="I41" s="18">
        <v>21</v>
      </c>
      <c r="J41" s="22">
        <f t="shared" si="3"/>
        <v>211</v>
      </c>
    </row>
    <row r="42" spans="1:10" ht="12.75" customHeight="1">
      <c r="A42" s="123"/>
      <c r="B42" s="115" t="s">
        <v>212</v>
      </c>
      <c r="C42" s="13"/>
      <c r="D42" s="14"/>
      <c r="E42" s="20">
        <v>3421</v>
      </c>
      <c r="F42" s="20">
        <v>5331</v>
      </c>
      <c r="G42" s="77" t="s">
        <v>53</v>
      </c>
      <c r="H42" s="22">
        <v>235</v>
      </c>
      <c r="I42" s="18">
        <v>88</v>
      </c>
      <c r="J42" s="22">
        <f t="shared" si="3"/>
        <v>323</v>
      </c>
    </row>
    <row r="43" spans="1:10" ht="12.75" customHeight="1">
      <c r="A43" s="123"/>
      <c r="B43" s="114" t="s">
        <v>213</v>
      </c>
      <c r="C43" s="13"/>
      <c r="D43" s="14"/>
      <c r="E43" s="20">
        <v>4350</v>
      </c>
      <c r="F43" s="20">
        <v>5331</v>
      </c>
      <c r="G43" s="20" t="s">
        <v>200</v>
      </c>
      <c r="H43" s="22">
        <v>1098</v>
      </c>
      <c r="I43" s="18">
        <v>47</v>
      </c>
      <c r="J43" s="22">
        <f t="shared" si="3"/>
        <v>1145</v>
      </c>
    </row>
    <row r="44" spans="1:10" ht="12.75" customHeight="1">
      <c r="A44" s="123"/>
      <c r="B44" s="114" t="s">
        <v>214</v>
      </c>
      <c r="C44" s="13"/>
      <c r="D44" s="14"/>
      <c r="E44" s="20">
        <v>4359</v>
      </c>
      <c r="F44" s="20">
        <v>5331</v>
      </c>
      <c r="G44" s="20" t="s">
        <v>201</v>
      </c>
      <c r="H44" s="22">
        <v>33</v>
      </c>
      <c r="I44" s="18">
        <v>2</v>
      </c>
      <c r="J44" s="22">
        <f t="shared" si="3"/>
        <v>35</v>
      </c>
    </row>
    <row r="45" spans="1:10" ht="12.75" customHeight="1">
      <c r="A45" s="123"/>
      <c r="B45" s="114" t="s">
        <v>215</v>
      </c>
      <c r="C45" s="13"/>
      <c r="D45" s="14"/>
      <c r="E45" s="20">
        <v>4350</v>
      </c>
      <c r="F45" s="20">
        <v>5331</v>
      </c>
      <c r="G45" s="20" t="s">
        <v>202</v>
      </c>
      <c r="H45" s="22">
        <v>1197</v>
      </c>
      <c r="I45" s="18">
        <v>14</v>
      </c>
      <c r="J45" s="22">
        <f t="shared" si="3"/>
        <v>1211</v>
      </c>
    </row>
    <row r="46" spans="1:10" ht="12.75" customHeight="1">
      <c r="A46" s="122"/>
      <c r="B46" s="114" t="s">
        <v>216</v>
      </c>
      <c r="C46" s="13"/>
      <c r="D46" s="14"/>
      <c r="E46" s="20">
        <v>4357</v>
      </c>
      <c r="F46" s="20">
        <v>5331</v>
      </c>
      <c r="G46" s="20" t="s">
        <v>203</v>
      </c>
      <c r="H46" s="22">
        <v>527</v>
      </c>
      <c r="I46" s="18">
        <v>5</v>
      </c>
      <c r="J46" s="22">
        <f t="shared" si="3"/>
        <v>532</v>
      </c>
    </row>
    <row r="47" spans="1:10" ht="12.75" customHeight="1">
      <c r="A47" s="121" t="s">
        <v>36</v>
      </c>
      <c r="B47" s="19" t="s">
        <v>221</v>
      </c>
      <c r="C47" s="13"/>
      <c r="D47" s="14"/>
      <c r="E47" s="20">
        <v>5279</v>
      </c>
      <c r="F47" s="20">
        <v>5169</v>
      </c>
      <c r="G47" s="14"/>
      <c r="H47" s="22">
        <v>110</v>
      </c>
      <c r="I47" s="18">
        <v>-15</v>
      </c>
      <c r="J47" s="22">
        <f t="shared" si="3"/>
        <v>95</v>
      </c>
    </row>
    <row r="48" spans="1:10" ht="12.75" customHeight="1">
      <c r="A48" s="123"/>
      <c r="B48" s="19" t="s">
        <v>217</v>
      </c>
      <c r="C48" s="13"/>
      <c r="D48" s="14"/>
      <c r="E48" s="20">
        <v>5512</v>
      </c>
      <c r="F48" s="20">
        <v>5019</v>
      </c>
      <c r="G48" s="14" t="s">
        <v>218</v>
      </c>
      <c r="H48" s="22">
        <v>20</v>
      </c>
      <c r="I48" s="18">
        <v>15</v>
      </c>
      <c r="J48" s="22">
        <f t="shared" si="3"/>
        <v>35</v>
      </c>
    </row>
    <row r="49" spans="1:10" ht="12.75" customHeight="1">
      <c r="A49" s="123"/>
      <c r="B49" s="19" t="s">
        <v>222</v>
      </c>
      <c r="C49" s="13"/>
      <c r="D49" s="14"/>
      <c r="E49" s="20">
        <v>5279</v>
      </c>
      <c r="F49" s="20">
        <v>5169</v>
      </c>
      <c r="G49" s="14"/>
      <c r="H49" s="22">
        <v>95</v>
      </c>
      <c r="I49" s="18">
        <v>-20</v>
      </c>
      <c r="J49" s="22">
        <f t="shared" si="3"/>
        <v>75</v>
      </c>
    </row>
    <row r="50" spans="1:10" ht="12.75" customHeight="1">
      <c r="A50" s="123"/>
      <c r="B50" s="19" t="s">
        <v>223</v>
      </c>
      <c r="C50" s="19"/>
      <c r="D50" s="19"/>
      <c r="E50" s="20">
        <v>5212</v>
      </c>
      <c r="F50" s="20">
        <v>5169</v>
      </c>
      <c r="G50" s="20"/>
      <c r="H50" s="22">
        <v>124</v>
      </c>
      <c r="I50" s="18">
        <v>-4</v>
      </c>
      <c r="J50" s="22">
        <f t="shared" si="3"/>
        <v>120</v>
      </c>
    </row>
    <row r="51" spans="1:10" ht="12.75" customHeight="1">
      <c r="A51" s="123"/>
      <c r="B51" s="19" t="s">
        <v>224</v>
      </c>
      <c r="C51" s="13"/>
      <c r="D51" s="14"/>
      <c r="E51" s="20">
        <v>5512</v>
      </c>
      <c r="F51" s="20">
        <v>5137</v>
      </c>
      <c r="G51" s="14" t="s">
        <v>218</v>
      </c>
      <c r="H51" s="22">
        <v>64</v>
      </c>
      <c r="I51" s="18">
        <v>4</v>
      </c>
      <c r="J51" s="22">
        <f t="shared" si="3"/>
        <v>68</v>
      </c>
    </row>
    <row r="52" spans="1:10" ht="12.75" customHeight="1">
      <c r="A52" s="123"/>
      <c r="B52" s="19" t="s">
        <v>223</v>
      </c>
      <c r="C52" s="13"/>
      <c r="D52" s="14"/>
      <c r="E52" s="20">
        <v>5212</v>
      </c>
      <c r="F52" s="20">
        <v>5169</v>
      </c>
      <c r="G52" s="14"/>
      <c r="H52" s="22">
        <v>120</v>
      </c>
      <c r="I52" s="18">
        <v>-2</v>
      </c>
      <c r="J52" s="22">
        <f t="shared" si="3"/>
        <v>118</v>
      </c>
    </row>
    <row r="53" spans="1:10" ht="12.75" customHeight="1">
      <c r="A53" s="123"/>
      <c r="B53" s="19" t="s">
        <v>225</v>
      </c>
      <c r="C53" s="13"/>
      <c r="D53" s="14"/>
      <c r="E53" s="20">
        <v>5512</v>
      </c>
      <c r="F53" s="20">
        <v>5162</v>
      </c>
      <c r="G53" s="14" t="s">
        <v>218</v>
      </c>
      <c r="H53" s="22">
        <v>6</v>
      </c>
      <c r="I53" s="18">
        <v>2</v>
      </c>
      <c r="J53" s="22">
        <f t="shared" si="3"/>
        <v>8</v>
      </c>
    </row>
    <row r="54" spans="1:10" ht="12.75" customHeight="1">
      <c r="A54" s="123"/>
      <c r="B54" s="19" t="s">
        <v>226</v>
      </c>
      <c r="C54" s="13"/>
      <c r="D54" s="14"/>
      <c r="E54" s="20">
        <v>5512</v>
      </c>
      <c r="F54" s="20">
        <v>5132</v>
      </c>
      <c r="G54" s="14" t="s">
        <v>42</v>
      </c>
      <c r="H54" s="22">
        <v>20</v>
      </c>
      <c r="I54" s="18">
        <v>-10</v>
      </c>
      <c r="J54" s="22">
        <f t="shared" si="3"/>
        <v>10</v>
      </c>
    </row>
    <row r="55" spans="1:10" ht="12.75" customHeight="1">
      <c r="A55" s="123"/>
      <c r="B55" s="19" t="s">
        <v>226</v>
      </c>
      <c r="C55" s="13"/>
      <c r="D55" s="14"/>
      <c r="E55" s="20">
        <v>5512</v>
      </c>
      <c r="F55" s="20">
        <v>5134</v>
      </c>
      <c r="G55" s="14" t="s">
        <v>42</v>
      </c>
      <c r="H55" s="22">
        <v>10</v>
      </c>
      <c r="I55" s="18">
        <v>-5</v>
      </c>
      <c r="J55" s="22">
        <f t="shared" si="3"/>
        <v>5</v>
      </c>
    </row>
    <row r="56" spans="1:10" ht="12.75" customHeight="1">
      <c r="A56" s="122"/>
      <c r="B56" s="19" t="s">
        <v>227</v>
      </c>
      <c r="C56" s="13"/>
      <c r="D56" s="14"/>
      <c r="E56" s="20">
        <v>5512</v>
      </c>
      <c r="F56" s="20">
        <v>5019</v>
      </c>
      <c r="G56" s="14" t="s">
        <v>42</v>
      </c>
      <c r="H56" s="22">
        <v>10</v>
      </c>
      <c r="I56" s="18">
        <v>15</v>
      </c>
      <c r="J56" s="22">
        <f aca="true" t="shared" si="4" ref="J56:J64">SUM(H56:I56)</f>
        <v>25</v>
      </c>
    </row>
    <row r="57" spans="1:10" ht="12.75" customHeight="1">
      <c r="A57" s="121" t="s">
        <v>58</v>
      </c>
      <c r="B57" s="19" t="s">
        <v>232</v>
      </c>
      <c r="C57" s="13"/>
      <c r="D57" s="14"/>
      <c r="E57" s="20">
        <v>5311</v>
      </c>
      <c r="F57" s="20">
        <v>5192</v>
      </c>
      <c r="G57" s="14" t="s">
        <v>233</v>
      </c>
      <c r="H57" s="22">
        <v>143.46</v>
      </c>
      <c r="I57" s="18">
        <v>-36</v>
      </c>
      <c r="J57" s="22">
        <f t="shared" si="4"/>
        <v>107.46000000000001</v>
      </c>
    </row>
    <row r="58" spans="1:10" ht="12.75" customHeight="1">
      <c r="A58" s="123"/>
      <c r="B58" s="19" t="s">
        <v>231</v>
      </c>
      <c r="C58" s="13"/>
      <c r="D58" s="14"/>
      <c r="E58" s="20">
        <v>5311</v>
      </c>
      <c r="F58" s="20">
        <v>5031</v>
      </c>
      <c r="G58" s="14" t="s">
        <v>233</v>
      </c>
      <c r="H58" s="22">
        <v>2317</v>
      </c>
      <c r="I58" s="18">
        <v>-42</v>
      </c>
      <c r="J58" s="22">
        <f t="shared" si="4"/>
        <v>2275</v>
      </c>
    </row>
    <row r="59" spans="1:10" ht="12.75" customHeight="1">
      <c r="A59" s="123"/>
      <c r="B59" s="19" t="s">
        <v>230</v>
      </c>
      <c r="C59" s="13"/>
      <c r="D59" s="14"/>
      <c r="E59" s="20">
        <v>5311</v>
      </c>
      <c r="F59" s="20">
        <v>5032</v>
      </c>
      <c r="G59" s="14" t="s">
        <v>233</v>
      </c>
      <c r="H59" s="22">
        <v>830</v>
      </c>
      <c r="I59" s="18">
        <v>-15</v>
      </c>
      <c r="J59" s="22">
        <f t="shared" si="4"/>
        <v>815</v>
      </c>
    </row>
    <row r="60" spans="1:10" ht="12.75" customHeight="1">
      <c r="A60" s="122"/>
      <c r="B60" s="19" t="s">
        <v>229</v>
      </c>
      <c r="C60" s="13"/>
      <c r="D60" s="14"/>
      <c r="E60" s="20">
        <v>5311</v>
      </c>
      <c r="F60" s="20">
        <v>5011</v>
      </c>
      <c r="G60" s="14" t="s">
        <v>233</v>
      </c>
      <c r="H60" s="22">
        <v>9360</v>
      </c>
      <c r="I60" s="18">
        <v>93</v>
      </c>
      <c r="J60" s="22">
        <f t="shared" si="4"/>
        <v>9453</v>
      </c>
    </row>
    <row r="61" spans="1:10" ht="12.75" customHeight="1">
      <c r="A61" s="116" t="s">
        <v>59</v>
      </c>
      <c r="B61" s="19" t="s">
        <v>238</v>
      </c>
      <c r="C61" s="20"/>
      <c r="D61" s="20"/>
      <c r="E61" s="20">
        <v>6171</v>
      </c>
      <c r="F61" s="20">
        <v>5137</v>
      </c>
      <c r="G61" s="20">
        <v>9347</v>
      </c>
      <c r="H61" s="19">
        <v>771.86</v>
      </c>
      <c r="I61" s="18">
        <v>81.5</v>
      </c>
      <c r="J61" s="19">
        <f t="shared" si="4"/>
        <v>853.36</v>
      </c>
    </row>
    <row r="62" spans="1:10" ht="12.75" customHeight="1">
      <c r="A62" s="121" t="s">
        <v>60</v>
      </c>
      <c r="B62" s="19" t="s">
        <v>243</v>
      </c>
      <c r="C62" s="13"/>
      <c r="D62" s="14"/>
      <c r="E62" s="20">
        <v>6171</v>
      </c>
      <c r="F62" s="20">
        <v>5136</v>
      </c>
      <c r="G62" s="14"/>
      <c r="H62" s="22">
        <v>190</v>
      </c>
      <c r="I62" s="18">
        <v>-10</v>
      </c>
      <c r="J62" s="22">
        <f t="shared" si="4"/>
        <v>180</v>
      </c>
    </row>
    <row r="63" spans="1:10" ht="15">
      <c r="A63" s="122"/>
      <c r="B63" s="19" t="s">
        <v>240</v>
      </c>
      <c r="C63" s="13"/>
      <c r="D63" s="14"/>
      <c r="E63" s="20">
        <v>6171</v>
      </c>
      <c r="F63" s="20">
        <v>5167</v>
      </c>
      <c r="G63" s="19"/>
      <c r="H63" s="22">
        <v>885</v>
      </c>
      <c r="I63" s="18">
        <v>10</v>
      </c>
      <c r="J63" s="22">
        <f t="shared" si="4"/>
        <v>895</v>
      </c>
    </row>
    <row r="64" spans="1:10" ht="15">
      <c r="A64" s="118" t="s">
        <v>66</v>
      </c>
      <c r="B64" s="96" t="s">
        <v>241</v>
      </c>
      <c r="C64" s="97" t="s">
        <v>174</v>
      </c>
      <c r="D64" s="98"/>
      <c r="E64" s="99">
        <v>3419</v>
      </c>
      <c r="F64" s="99">
        <v>5169</v>
      </c>
      <c r="G64" s="99">
        <v>3261</v>
      </c>
      <c r="H64" s="100">
        <v>0</v>
      </c>
      <c r="I64" s="101">
        <v>196.2</v>
      </c>
      <c r="J64" s="100">
        <f t="shared" si="4"/>
        <v>196.2</v>
      </c>
    </row>
    <row r="65" spans="1:10" ht="15">
      <c r="A65" s="30"/>
      <c r="B65" s="47"/>
      <c r="C65" s="78"/>
      <c r="D65" s="78"/>
      <c r="E65" s="138" t="s">
        <v>21</v>
      </c>
      <c r="F65" s="139"/>
      <c r="G65" s="140"/>
      <c r="H65" s="79">
        <f>SUM(H26:H64)</f>
        <v>53825.12</v>
      </c>
      <c r="I65" s="79">
        <f>SUM(I26:I64)</f>
        <v>604.5999999999999</v>
      </c>
      <c r="J65" s="79">
        <f>SUM(J26:J63)</f>
        <v>54233.52</v>
      </c>
    </row>
    <row r="66" spans="1:10" ht="15">
      <c r="A66" s="45" t="s">
        <v>22</v>
      </c>
      <c r="B66" s="35"/>
      <c r="C66" s="36"/>
      <c r="D66" s="36"/>
      <c r="E66" s="37"/>
      <c r="F66" s="35"/>
      <c r="G66" s="35"/>
      <c r="H66" s="38"/>
      <c r="I66" s="38"/>
      <c r="J66" s="46"/>
    </row>
    <row r="67" spans="1:10" s="26" customFormat="1" ht="15">
      <c r="A67" s="76" t="s">
        <v>13</v>
      </c>
      <c r="B67" s="19" t="s">
        <v>220</v>
      </c>
      <c r="C67" s="13"/>
      <c r="D67" s="14"/>
      <c r="E67" s="20">
        <v>5311</v>
      </c>
      <c r="F67" s="20">
        <v>6121</v>
      </c>
      <c r="G67" s="14" t="s">
        <v>219</v>
      </c>
      <c r="H67" s="22">
        <v>12620</v>
      </c>
      <c r="I67" s="18">
        <v>20</v>
      </c>
      <c r="J67" s="22">
        <f>SUM(H67:I67)</f>
        <v>12640</v>
      </c>
    </row>
    <row r="68" spans="1:10" s="26" customFormat="1" ht="15">
      <c r="A68" s="121" t="s">
        <v>14</v>
      </c>
      <c r="B68" s="19" t="s">
        <v>236</v>
      </c>
      <c r="C68" s="13"/>
      <c r="D68" s="14"/>
      <c r="E68" s="20">
        <v>3612</v>
      </c>
      <c r="F68" s="20">
        <v>6121</v>
      </c>
      <c r="G68" s="14" t="s">
        <v>237</v>
      </c>
      <c r="H68" s="22">
        <v>864</v>
      </c>
      <c r="I68" s="18">
        <v>-14</v>
      </c>
      <c r="J68" s="22">
        <f>SUM(H68:I68)</f>
        <v>850</v>
      </c>
    </row>
    <row r="69" spans="1:10" s="26" customFormat="1" ht="15">
      <c r="A69" s="123"/>
      <c r="B69" s="19" t="s">
        <v>235</v>
      </c>
      <c r="C69" s="20"/>
      <c r="D69" s="20"/>
      <c r="E69" s="20">
        <v>3611</v>
      </c>
      <c r="F69" s="20">
        <v>6121</v>
      </c>
      <c r="G69" s="77" t="s">
        <v>234</v>
      </c>
      <c r="H69" s="43">
        <v>445</v>
      </c>
      <c r="I69" s="44">
        <v>14</v>
      </c>
      <c r="J69" s="22">
        <f>H69+I69</f>
        <v>459</v>
      </c>
    </row>
    <row r="70" spans="1:10" s="26" customFormat="1" ht="15">
      <c r="A70" s="123"/>
      <c r="B70" s="12" t="s">
        <v>239</v>
      </c>
      <c r="C70" s="12"/>
      <c r="D70" s="12"/>
      <c r="E70" s="11">
        <v>2212</v>
      </c>
      <c r="F70" s="11">
        <v>6121</v>
      </c>
      <c r="G70" s="11">
        <v>8241</v>
      </c>
      <c r="H70" s="43">
        <v>930</v>
      </c>
      <c r="I70" s="44">
        <v>-30</v>
      </c>
      <c r="J70" s="22">
        <f>H70+I70</f>
        <v>900</v>
      </c>
    </row>
    <row r="71" spans="1:10" s="26" customFormat="1" ht="15">
      <c r="A71" s="122"/>
      <c r="B71" s="19" t="s">
        <v>238</v>
      </c>
      <c r="C71" s="13"/>
      <c r="D71" s="11"/>
      <c r="E71" s="11">
        <v>6171</v>
      </c>
      <c r="F71" s="11">
        <v>6121</v>
      </c>
      <c r="G71" s="11">
        <v>9347</v>
      </c>
      <c r="H71" s="17">
        <v>2974.2</v>
      </c>
      <c r="I71" s="41">
        <v>-51.5</v>
      </c>
      <c r="J71" s="22">
        <f>H71+I71</f>
        <v>2922.7</v>
      </c>
    </row>
    <row r="72" spans="1:10" s="26" customFormat="1" ht="15">
      <c r="A72" s="76" t="s">
        <v>15</v>
      </c>
      <c r="B72" s="19" t="s">
        <v>242</v>
      </c>
      <c r="C72" s="13"/>
      <c r="D72" s="11"/>
      <c r="E72" s="11">
        <v>3419</v>
      </c>
      <c r="F72" s="11">
        <v>6119</v>
      </c>
      <c r="G72" s="11"/>
      <c r="H72" s="17">
        <v>196.2</v>
      </c>
      <c r="I72" s="41">
        <v>-196.2</v>
      </c>
      <c r="J72" s="22">
        <f>H72+I72</f>
        <v>0</v>
      </c>
    </row>
    <row r="73" spans="1:10" ht="12.95" customHeight="1">
      <c r="A73" s="32"/>
      <c r="B73" s="31"/>
      <c r="C73" s="32"/>
      <c r="D73" s="32"/>
      <c r="E73" s="130" t="s">
        <v>23</v>
      </c>
      <c r="F73" s="130"/>
      <c r="G73" s="130"/>
      <c r="H73" s="70">
        <f>SUM(H67:H72)</f>
        <v>18029.4</v>
      </c>
      <c r="I73" s="70">
        <f>SUM(I67:I72)</f>
        <v>-257.7</v>
      </c>
      <c r="J73" s="70">
        <f>SUM(J67:J71)</f>
        <v>17771.7</v>
      </c>
    </row>
    <row r="74" spans="1:10" ht="12.95" customHeight="1">
      <c r="A74" s="28" t="s">
        <v>37</v>
      </c>
      <c r="B74" s="31"/>
      <c r="C74" s="32"/>
      <c r="D74" s="32"/>
      <c r="E74" s="64"/>
      <c r="F74" s="64"/>
      <c r="G74" s="64"/>
      <c r="H74" s="67"/>
      <c r="I74" s="68"/>
      <c r="J74" s="67"/>
    </row>
    <row r="75" spans="1:10" ht="12.95" customHeight="1">
      <c r="A75" s="111" t="s">
        <v>13</v>
      </c>
      <c r="B75" s="71"/>
      <c r="C75" s="72"/>
      <c r="D75" s="72"/>
      <c r="E75" s="73"/>
      <c r="F75" s="75"/>
      <c r="G75" s="73"/>
      <c r="H75" s="74">
        <v>0</v>
      </c>
      <c r="I75" s="69">
        <v>0</v>
      </c>
      <c r="J75" s="22">
        <f>H75+I75</f>
        <v>0</v>
      </c>
    </row>
    <row r="76" spans="1:10" ht="12.95" customHeight="1">
      <c r="A76" s="32"/>
      <c r="B76" s="31"/>
      <c r="C76" s="32"/>
      <c r="D76" s="32"/>
      <c r="E76" s="131" t="s">
        <v>38</v>
      </c>
      <c r="F76" s="132"/>
      <c r="G76" s="133"/>
      <c r="H76" s="65"/>
      <c r="I76" s="69">
        <f>SUM(I75:I75)</f>
        <v>0</v>
      </c>
      <c r="J76" s="29"/>
    </row>
    <row r="77" spans="1:10" ht="12.95" customHeight="1">
      <c r="A77" s="32"/>
      <c r="B77" s="31"/>
      <c r="C77" s="32"/>
      <c r="D77" s="32"/>
      <c r="E77" s="48"/>
      <c r="F77" s="48"/>
      <c r="G77" s="49"/>
      <c r="H77" s="65"/>
      <c r="I77" s="66"/>
      <c r="J77" s="29"/>
    </row>
    <row r="78" spans="2:10" ht="12.95" customHeight="1">
      <c r="B78" s="50" t="s">
        <v>228</v>
      </c>
      <c r="C78" s="36"/>
      <c r="D78" s="36"/>
      <c r="E78" s="134" t="s">
        <v>16</v>
      </c>
      <c r="F78" s="135"/>
      <c r="G78" s="135"/>
      <c r="H78" s="136"/>
      <c r="I78" s="44">
        <f>I21</f>
        <v>-1050</v>
      </c>
      <c r="J78" s="44"/>
    </row>
    <row r="79" spans="2:10" ht="12.95" customHeight="1">
      <c r="B79" s="35"/>
      <c r="C79" s="36"/>
      <c r="D79" s="36"/>
      <c r="E79" s="134" t="s">
        <v>24</v>
      </c>
      <c r="F79" s="135"/>
      <c r="G79" s="135"/>
      <c r="H79" s="136"/>
      <c r="I79" s="44">
        <f>I65+I22</f>
        <v>604.5999999999999</v>
      </c>
      <c r="J79" s="19"/>
    </row>
    <row r="80" spans="2:10" ht="12.95" customHeight="1">
      <c r="B80" s="35"/>
      <c r="C80" s="36"/>
      <c r="D80" s="36"/>
      <c r="E80" s="134" t="s">
        <v>25</v>
      </c>
      <c r="F80" s="135"/>
      <c r="G80" s="135"/>
      <c r="H80" s="136"/>
      <c r="I80" s="44">
        <f>I73+I23</f>
        <v>-1654.6000000000001</v>
      </c>
      <c r="J80" s="43"/>
    </row>
    <row r="81" spans="2:10" ht="12.95" customHeight="1">
      <c r="B81" s="35"/>
      <c r="C81" s="36"/>
      <c r="D81" s="36"/>
      <c r="E81" s="134" t="s">
        <v>26</v>
      </c>
      <c r="F81" s="135"/>
      <c r="G81" s="135"/>
      <c r="H81" s="136"/>
      <c r="I81" s="44">
        <f>I79+I80</f>
        <v>-1050.0000000000002</v>
      </c>
      <c r="J81" s="43"/>
    </row>
    <row r="82" spans="2:10" ht="12.95" customHeight="1">
      <c r="B82" s="35"/>
      <c r="C82" s="36"/>
      <c r="D82" s="36"/>
      <c r="E82" s="127" t="s">
        <v>27</v>
      </c>
      <c r="F82" s="128"/>
      <c r="G82" s="128"/>
      <c r="H82" s="129"/>
      <c r="I82" s="44">
        <f>I78-I81</f>
        <v>0</v>
      </c>
      <c r="J82" s="43"/>
    </row>
    <row r="83" spans="2:10" ht="12.95" customHeight="1">
      <c r="B83" s="35"/>
      <c r="C83" s="36"/>
      <c r="D83" s="36"/>
      <c r="E83" s="127" t="s">
        <v>28</v>
      </c>
      <c r="F83" s="128"/>
      <c r="G83" s="128"/>
      <c r="H83" s="129"/>
      <c r="I83" s="44">
        <f>I76</f>
        <v>0</v>
      </c>
      <c r="J83" s="43"/>
    </row>
    <row r="84" spans="5:10" ht="12.95" customHeight="1">
      <c r="E84" s="58" t="s">
        <v>29</v>
      </c>
      <c r="G84" s="35"/>
      <c r="H84" s="59">
        <v>43796</v>
      </c>
      <c r="J84" s="59">
        <v>43796</v>
      </c>
    </row>
    <row r="85" spans="2:10" ht="12.95" customHeight="1">
      <c r="B85" s="50" t="s">
        <v>34</v>
      </c>
      <c r="C85" s="36"/>
      <c r="D85" s="36"/>
      <c r="E85" s="60" t="s">
        <v>30</v>
      </c>
      <c r="F85" s="51"/>
      <c r="G85" s="52"/>
      <c r="H85" s="61">
        <v>604699.37</v>
      </c>
      <c r="I85" s="44">
        <f>I78</f>
        <v>-1050</v>
      </c>
      <c r="J85" s="44">
        <f>H85+I85</f>
        <v>603649.37</v>
      </c>
    </row>
    <row r="86" spans="2:10" ht="12.95" customHeight="1">
      <c r="B86" s="35"/>
      <c r="C86" s="36"/>
      <c r="D86" s="36"/>
      <c r="E86" s="53" t="s">
        <v>24</v>
      </c>
      <c r="F86" s="54"/>
      <c r="G86" s="42"/>
      <c r="H86" s="62">
        <v>390177.54</v>
      </c>
      <c r="I86" s="44">
        <f>I65+I22</f>
        <v>604.5999999999999</v>
      </c>
      <c r="J86" s="43">
        <f>H86+I86</f>
        <v>390782.13999999996</v>
      </c>
    </row>
    <row r="87" spans="2:10" ht="12.95" customHeight="1">
      <c r="B87" s="35"/>
      <c r="C87" s="36"/>
      <c r="D87" s="36"/>
      <c r="E87" s="30" t="s">
        <v>25</v>
      </c>
      <c r="F87" s="35"/>
      <c r="G87" s="55"/>
      <c r="H87" s="62">
        <v>214521.83</v>
      </c>
      <c r="I87" s="44">
        <f>I73+I23</f>
        <v>-1654.6000000000001</v>
      </c>
      <c r="J87" s="43">
        <f>H87+I87</f>
        <v>212867.22999999998</v>
      </c>
    </row>
    <row r="88" spans="5:10" ht="12.95" customHeight="1">
      <c r="E88" s="56" t="s">
        <v>31</v>
      </c>
      <c r="F88" s="54"/>
      <c r="G88" s="42"/>
      <c r="H88" s="44">
        <f>H86+H87</f>
        <v>604699.37</v>
      </c>
      <c r="I88" s="44">
        <f>SUM(I86:I87)</f>
        <v>-1050.0000000000002</v>
      </c>
      <c r="J88" s="44">
        <f>SUM(J86:J87)</f>
        <v>603649.3699999999</v>
      </c>
    </row>
    <row r="89" spans="5:10" ht="12.95" customHeight="1">
      <c r="E89" s="30" t="s">
        <v>19</v>
      </c>
      <c r="F89" s="35"/>
      <c r="G89" s="55"/>
      <c r="H89" s="43">
        <f>H85-H88</f>
        <v>0</v>
      </c>
      <c r="I89" s="44">
        <f>I85-I88</f>
        <v>0</v>
      </c>
      <c r="J89" s="43">
        <f>J85-J88</f>
        <v>0</v>
      </c>
    </row>
    <row r="90" spans="2:10" ht="12.95" customHeight="1">
      <c r="B90" s="59" t="s">
        <v>86</v>
      </c>
      <c r="E90" s="56" t="s">
        <v>32</v>
      </c>
      <c r="F90" s="54"/>
      <c r="G90" s="42"/>
      <c r="H90" s="63">
        <v>0</v>
      </c>
      <c r="I90" s="44">
        <f>I83</f>
        <v>0</v>
      </c>
      <c r="J90" s="44">
        <f>H90+I90</f>
        <v>0</v>
      </c>
    </row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</sheetData>
  <mergeCells count="26">
    <mergeCell ref="E21:G21"/>
    <mergeCell ref="A68:A71"/>
    <mergeCell ref="A5:A11"/>
    <mergeCell ref="B2:B3"/>
    <mergeCell ref="E2:E3"/>
    <mergeCell ref="F2:F3"/>
    <mergeCell ref="G2:G3"/>
    <mergeCell ref="A14:A18"/>
    <mergeCell ref="A47:A56"/>
    <mergeCell ref="A19:A20"/>
    <mergeCell ref="E78:H78"/>
    <mergeCell ref="E22:G22"/>
    <mergeCell ref="E23:G23"/>
    <mergeCell ref="E24:G24"/>
    <mergeCell ref="A26:A31"/>
    <mergeCell ref="A34:A46"/>
    <mergeCell ref="E80:H80"/>
    <mergeCell ref="E81:H81"/>
    <mergeCell ref="E82:H82"/>
    <mergeCell ref="A57:A60"/>
    <mergeCell ref="E83:H83"/>
    <mergeCell ref="E79:H79"/>
    <mergeCell ref="E65:G65"/>
    <mergeCell ref="A62:A63"/>
    <mergeCell ref="E73:G73"/>
    <mergeCell ref="E76:G76"/>
  </mergeCells>
  <conditionalFormatting sqref="C21:D23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86">
    <cfRule type="expression" priority="22" dxfId="2" stopIfTrue="1">
      <formula>$J86="Z"</formula>
    </cfRule>
    <cfRule type="expression" priority="23" dxfId="1" stopIfTrue="1">
      <formula>$J86="T"</formula>
    </cfRule>
    <cfRule type="expression" priority="24" dxfId="0" stopIfTrue="1">
      <formula>$J86="Y"</formula>
    </cfRule>
  </conditionalFormatting>
  <conditionalFormatting sqref="H87">
    <cfRule type="expression" priority="19" dxfId="2" stopIfTrue="1">
      <formula>$J87="Z"</formula>
    </cfRule>
    <cfRule type="expression" priority="20" dxfId="1" stopIfTrue="1">
      <formula>$J87="T"</formula>
    </cfRule>
    <cfRule type="expression" priority="21" dxfId="0" stopIfTrue="1">
      <formula>$J87="Y"</formula>
    </cfRule>
  </conditionalFormatting>
  <conditionalFormatting sqref="H159">
    <cfRule type="expression" priority="16" dxfId="2" stopIfTrue="1">
      <formula>$J159="Z"</formula>
    </cfRule>
    <cfRule type="expression" priority="17" dxfId="1" stopIfTrue="1">
      <formula>$J159="T"</formula>
    </cfRule>
    <cfRule type="expression" priority="18" dxfId="0" stopIfTrue="1">
      <formula>$J159="Y"</formula>
    </cfRule>
  </conditionalFormatting>
  <conditionalFormatting sqref="H160">
    <cfRule type="expression" priority="13" dxfId="2" stopIfTrue="1">
      <formula>$J160="Z"</formula>
    </cfRule>
    <cfRule type="expression" priority="14" dxfId="1" stopIfTrue="1">
      <formula>$J160="T"</formula>
    </cfRule>
    <cfRule type="expression" priority="15" dxfId="0" stopIfTrue="1">
      <formula>$J160="Y"</formula>
    </cfRule>
  </conditionalFormatting>
  <conditionalFormatting sqref="H161">
    <cfRule type="expression" priority="10" dxfId="2" stopIfTrue="1">
      <formula>$J161="Z"</formula>
    </cfRule>
    <cfRule type="expression" priority="11" dxfId="1" stopIfTrue="1">
      <formula>$J161="T"</formula>
    </cfRule>
    <cfRule type="expression" priority="12" dxfId="0" stopIfTrue="1">
      <formula>$J161="Y"</formula>
    </cfRule>
  </conditionalFormatting>
  <conditionalFormatting sqref="H85">
    <cfRule type="expression" priority="7" dxfId="2" stopIfTrue="1">
      <formula>$J85="Z"</formula>
    </cfRule>
    <cfRule type="expression" priority="8" dxfId="1" stopIfTrue="1">
      <formula>$J85="T"</formula>
    </cfRule>
    <cfRule type="expression" priority="9" dxfId="0" stopIfTrue="1">
      <formula>$J85="Y"</formula>
    </cfRule>
  </conditionalFormatting>
  <conditionalFormatting sqref="H86">
    <cfRule type="expression" priority="4" dxfId="2" stopIfTrue="1">
      <formula>$J86="Z"</formula>
    </cfRule>
    <cfRule type="expression" priority="5" dxfId="1" stopIfTrue="1">
      <formula>$J86="T"</formula>
    </cfRule>
    <cfRule type="expression" priority="6" dxfId="0" stopIfTrue="1">
      <formula>$J86="Y"</formula>
    </cfRule>
  </conditionalFormatting>
  <conditionalFormatting sqref="H87">
    <cfRule type="expression" priority="1" dxfId="2" stopIfTrue="1">
      <formula>$J87="Z"</formula>
    </cfRule>
    <cfRule type="expression" priority="2" dxfId="1" stopIfTrue="1">
      <formula>$J87="T"</formula>
    </cfRule>
    <cfRule type="expression" priority="3" dxfId="0" stopIfTrue="1">
      <formula>$J87="Y"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workbookViewId="0" topLeftCell="A1"/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7" customWidth="1"/>
    <col min="4" max="4" width="10.00390625" style="57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50</v>
      </c>
      <c r="B1" s="2"/>
      <c r="C1" s="3"/>
      <c r="D1" s="3"/>
      <c r="H1" s="2" t="s">
        <v>268</v>
      </c>
      <c r="I1" s="2"/>
      <c r="J1" s="1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51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21" t="s">
        <v>13</v>
      </c>
      <c r="B5" s="12" t="s">
        <v>87</v>
      </c>
      <c r="C5" s="13"/>
      <c r="D5" s="11"/>
      <c r="E5" s="11"/>
      <c r="F5" s="11">
        <v>4216</v>
      </c>
      <c r="G5" s="14" t="s">
        <v>41</v>
      </c>
      <c r="H5" s="22">
        <v>11455.6</v>
      </c>
      <c r="I5" s="16">
        <v>-11455.6</v>
      </c>
      <c r="J5" s="17">
        <f aca="true" t="shared" si="0" ref="J5:J56">H5+I5</f>
        <v>0</v>
      </c>
    </row>
    <row r="6" spans="1:10" ht="15">
      <c r="A6" s="123"/>
      <c r="B6" s="12" t="s">
        <v>88</v>
      </c>
      <c r="C6" s="13"/>
      <c r="D6" s="11"/>
      <c r="E6" s="11"/>
      <c r="F6" s="11">
        <v>4116</v>
      </c>
      <c r="G6" s="14" t="s">
        <v>41</v>
      </c>
      <c r="H6" s="22">
        <v>174</v>
      </c>
      <c r="I6" s="16">
        <v>-174</v>
      </c>
      <c r="J6" s="17">
        <f t="shared" si="0"/>
        <v>0</v>
      </c>
    </row>
    <row r="7" spans="1:10" ht="15">
      <c r="A7" s="123"/>
      <c r="B7" s="96" t="s">
        <v>89</v>
      </c>
      <c r="C7" s="97" t="s">
        <v>174</v>
      </c>
      <c r="D7" s="99">
        <v>107517969</v>
      </c>
      <c r="E7" s="99"/>
      <c r="F7" s="99">
        <v>4216</v>
      </c>
      <c r="G7" s="98" t="s">
        <v>41</v>
      </c>
      <c r="H7" s="100">
        <v>0</v>
      </c>
      <c r="I7" s="103">
        <v>9371.53</v>
      </c>
      <c r="J7" s="104">
        <f t="shared" si="0"/>
        <v>9371.53</v>
      </c>
    </row>
    <row r="8" spans="1:10" ht="15">
      <c r="A8" s="123"/>
      <c r="B8" s="96" t="s">
        <v>90</v>
      </c>
      <c r="C8" s="97" t="s">
        <v>174</v>
      </c>
      <c r="D8" s="99">
        <v>107117968</v>
      </c>
      <c r="E8" s="99"/>
      <c r="F8" s="99">
        <v>4216</v>
      </c>
      <c r="G8" s="98" t="s">
        <v>41</v>
      </c>
      <c r="H8" s="100">
        <v>0</v>
      </c>
      <c r="I8" s="103">
        <v>551.27</v>
      </c>
      <c r="J8" s="104">
        <f t="shared" si="0"/>
        <v>551.27</v>
      </c>
    </row>
    <row r="9" spans="1:10" ht="15">
      <c r="A9" s="123"/>
      <c r="B9" s="96" t="s">
        <v>91</v>
      </c>
      <c r="C9" s="97" t="s">
        <v>174</v>
      </c>
      <c r="D9" s="99">
        <v>107517016</v>
      </c>
      <c r="E9" s="99"/>
      <c r="F9" s="99">
        <v>4116</v>
      </c>
      <c r="G9" s="98" t="s">
        <v>41</v>
      </c>
      <c r="H9" s="100">
        <v>0</v>
      </c>
      <c r="I9" s="103">
        <v>26.74</v>
      </c>
      <c r="J9" s="104">
        <f t="shared" si="0"/>
        <v>26.74</v>
      </c>
    </row>
    <row r="10" spans="1:10" ht="15">
      <c r="A10" s="123"/>
      <c r="B10" s="105" t="s">
        <v>92</v>
      </c>
      <c r="C10" s="97" t="s">
        <v>174</v>
      </c>
      <c r="D10" s="106">
        <v>107117015</v>
      </c>
      <c r="E10" s="106"/>
      <c r="F10" s="106">
        <v>4116</v>
      </c>
      <c r="G10" s="107" t="s">
        <v>41</v>
      </c>
      <c r="H10" s="108">
        <v>0</v>
      </c>
      <c r="I10" s="109">
        <v>1.57</v>
      </c>
      <c r="J10" s="110">
        <f t="shared" si="0"/>
        <v>1.57</v>
      </c>
    </row>
    <row r="11" spans="1:10" ht="12.75" customHeight="1">
      <c r="A11" s="143" t="s">
        <v>14</v>
      </c>
      <c r="B11" s="19" t="s">
        <v>93</v>
      </c>
      <c r="C11" s="19"/>
      <c r="D11" s="19"/>
      <c r="E11" s="20">
        <v>5512</v>
      </c>
      <c r="F11" s="20">
        <v>3122</v>
      </c>
      <c r="G11" s="14" t="s">
        <v>42</v>
      </c>
      <c r="H11" s="88">
        <v>500</v>
      </c>
      <c r="I11" s="89">
        <v>-500</v>
      </c>
      <c r="J11" s="17">
        <f t="shared" si="0"/>
        <v>0</v>
      </c>
    </row>
    <row r="12" spans="1:10" ht="12.75" customHeight="1">
      <c r="A12" s="144"/>
      <c r="B12" s="19" t="s">
        <v>94</v>
      </c>
      <c r="C12" s="13"/>
      <c r="D12" s="11"/>
      <c r="E12" s="11">
        <v>5512</v>
      </c>
      <c r="F12" s="11">
        <v>6122</v>
      </c>
      <c r="G12" s="14" t="s">
        <v>42</v>
      </c>
      <c r="H12" s="22">
        <v>1250</v>
      </c>
      <c r="I12" s="16">
        <v>-1250</v>
      </c>
      <c r="J12" s="17">
        <f t="shared" si="0"/>
        <v>0</v>
      </c>
    </row>
    <row r="13" spans="1:10" ht="12.75" customHeight="1">
      <c r="A13" s="121" t="s">
        <v>15</v>
      </c>
      <c r="B13" s="12" t="s">
        <v>95</v>
      </c>
      <c r="C13" s="13"/>
      <c r="D13" s="11"/>
      <c r="E13" s="80">
        <v>3639</v>
      </c>
      <c r="F13" s="80">
        <v>5166</v>
      </c>
      <c r="G13" s="81" t="s">
        <v>43</v>
      </c>
      <c r="H13" s="15">
        <v>75</v>
      </c>
      <c r="I13" s="21">
        <v>-40</v>
      </c>
      <c r="J13" s="17">
        <f t="shared" si="0"/>
        <v>35</v>
      </c>
    </row>
    <row r="14" spans="1:10" ht="12.75" customHeight="1">
      <c r="A14" s="123"/>
      <c r="B14" s="12" t="s">
        <v>96</v>
      </c>
      <c r="C14" s="13"/>
      <c r="D14" s="11"/>
      <c r="E14" s="80">
        <v>3639</v>
      </c>
      <c r="F14" s="80">
        <v>5166</v>
      </c>
      <c r="G14" s="81" t="s">
        <v>44</v>
      </c>
      <c r="H14" s="15">
        <v>75</v>
      </c>
      <c r="I14" s="21">
        <v>-60</v>
      </c>
      <c r="J14" s="17">
        <f t="shared" si="0"/>
        <v>15</v>
      </c>
    </row>
    <row r="15" spans="1:10" ht="12.75" customHeight="1">
      <c r="A15" s="123"/>
      <c r="B15" s="12" t="s">
        <v>97</v>
      </c>
      <c r="C15" s="13"/>
      <c r="D15" s="11"/>
      <c r="E15" s="80">
        <v>3639</v>
      </c>
      <c r="F15" s="80">
        <v>5169</v>
      </c>
      <c r="G15" s="81" t="s">
        <v>44</v>
      </c>
      <c r="H15" s="15">
        <v>140</v>
      </c>
      <c r="I15" s="21">
        <v>-130</v>
      </c>
      <c r="J15" s="17">
        <f t="shared" si="0"/>
        <v>10</v>
      </c>
    </row>
    <row r="16" spans="1:10" ht="12.75" customHeight="1">
      <c r="A16" s="123"/>
      <c r="B16" s="12" t="s">
        <v>98</v>
      </c>
      <c r="C16" s="13"/>
      <c r="D16" s="11"/>
      <c r="E16" s="80">
        <v>2212</v>
      </c>
      <c r="F16" s="80">
        <v>6130</v>
      </c>
      <c r="G16" s="81" t="s">
        <v>45</v>
      </c>
      <c r="H16" s="15">
        <v>110</v>
      </c>
      <c r="I16" s="21">
        <v>-10</v>
      </c>
      <c r="J16" s="17">
        <f t="shared" si="0"/>
        <v>100</v>
      </c>
    </row>
    <row r="17" spans="1:10" ht="12.75" customHeight="1">
      <c r="A17" s="123"/>
      <c r="B17" s="12" t="s">
        <v>99</v>
      </c>
      <c r="C17" s="13"/>
      <c r="D17" s="11"/>
      <c r="E17" s="80">
        <v>2219</v>
      </c>
      <c r="F17" s="80">
        <v>6130</v>
      </c>
      <c r="G17" s="81" t="s">
        <v>45</v>
      </c>
      <c r="H17" s="15">
        <v>500</v>
      </c>
      <c r="I17" s="21">
        <v>-20</v>
      </c>
      <c r="J17" s="17">
        <f t="shared" si="0"/>
        <v>480</v>
      </c>
    </row>
    <row r="18" spans="1:10" ht="12.75" customHeight="1">
      <c r="A18" s="123"/>
      <c r="B18" s="12" t="s">
        <v>100</v>
      </c>
      <c r="C18" s="13"/>
      <c r="D18" s="11"/>
      <c r="E18" s="80">
        <v>3639</v>
      </c>
      <c r="F18" s="80">
        <v>6130</v>
      </c>
      <c r="G18" s="81" t="s">
        <v>45</v>
      </c>
      <c r="H18" s="15">
        <v>80</v>
      </c>
      <c r="I18" s="21">
        <v>-70</v>
      </c>
      <c r="J18" s="17">
        <f t="shared" si="0"/>
        <v>10</v>
      </c>
    </row>
    <row r="19" spans="1:10" ht="12.75" customHeight="1">
      <c r="A19" s="122"/>
      <c r="B19" s="12" t="s">
        <v>101</v>
      </c>
      <c r="C19" s="13"/>
      <c r="D19" s="11"/>
      <c r="E19" s="80">
        <v>2219</v>
      </c>
      <c r="F19" s="80">
        <v>5169</v>
      </c>
      <c r="G19" s="14" t="s">
        <v>46</v>
      </c>
      <c r="H19" s="15">
        <v>250</v>
      </c>
      <c r="I19" s="21">
        <v>-228.49</v>
      </c>
      <c r="J19" s="17">
        <f t="shared" si="0"/>
        <v>21.50999999999999</v>
      </c>
    </row>
    <row r="20" spans="1:10" ht="12.75" customHeight="1">
      <c r="A20" s="121" t="s">
        <v>35</v>
      </c>
      <c r="B20" s="12" t="s">
        <v>102</v>
      </c>
      <c r="C20" s="13"/>
      <c r="D20" s="11"/>
      <c r="E20" s="11">
        <v>3113</v>
      </c>
      <c r="F20" s="11">
        <v>6121</v>
      </c>
      <c r="G20" s="14" t="s">
        <v>61</v>
      </c>
      <c r="H20" s="22">
        <v>1450</v>
      </c>
      <c r="I20" s="16">
        <v>-370</v>
      </c>
      <c r="J20" s="17">
        <f>H20+I20</f>
        <v>1080</v>
      </c>
    </row>
    <row r="21" spans="1:10" ht="12.75" customHeight="1">
      <c r="A21" s="123"/>
      <c r="B21" s="12" t="s">
        <v>103</v>
      </c>
      <c r="C21" s="13"/>
      <c r="D21" s="11"/>
      <c r="E21" s="11">
        <v>3113</v>
      </c>
      <c r="F21" s="11">
        <v>3122</v>
      </c>
      <c r="G21" s="14" t="s">
        <v>61</v>
      </c>
      <c r="H21" s="22">
        <v>4000</v>
      </c>
      <c r="I21" s="16">
        <v>-4000</v>
      </c>
      <c r="J21" s="17">
        <f>H21+I21</f>
        <v>0</v>
      </c>
    </row>
    <row r="22" spans="1:10" ht="12.75" customHeight="1">
      <c r="A22" s="122"/>
      <c r="B22" s="12" t="s">
        <v>104</v>
      </c>
      <c r="C22" s="19"/>
      <c r="D22" s="19"/>
      <c r="E22" s="11">
        <v>3113</v>
      </c>
      <c r="F22" s="11">
        <v>6121</v>
      </c>
      <c r="G22" s="14">
        <v>7208</v>
      </c>
      <c r="H22" s="22">
        <v>4000</v>
      </c>
      <c r="I22" s="16">
        <v>-4000</v>
      </c>
      <c r="J22" s="17">
        <f>H22+I22</f>
        <v>0</v>
      </c>
    </row>
    <row r="23" spans="1:10" ht="12.75" customHeight="1">
      <c r="A23" s="121" t="s">
        <v>36</v>
      </c>
      <c r="B23" s="12" t="s">
        <v>105</v>
      </c>
      <c r="C23" s="13"/>
      <c r="D23" s="11">
        <v>104513013</v>
      </c>
      <c r="E23" s="11"/>
      <c r="F23" s="11">
        <v>4116</v>
      </c>
      <c r="G23" s="14" t="s">
        <v>47</v>
      </c>
      <c r="H23" s="22">
        <v>1175</v>
      </c>
      <c r="I23" s="16">
        <v>63.07</v>
      </c>
      <c r="J23" s="17">
        <f t="shared" si="0"/>
        <v>1238.07</v>
      </c>
    </row>
    <row r="24" spans="1:10" ht="12.75" customHeight="1">
      <c r="A24" s="123"/>
      <c r="B24" s="12" t="s">
        <v>106</v>
      </c>
      <c r="C24" s="13"/>
      <c r="D24" s="11">
        <v>104113013</v>
      </c>
      <c r="E24" s="11"/>
      <c r="F24" s="11">
        <v>4116</v>
      </c>
      <c r="G24" s="14" t="s">
        <v>47</v>
      </c>
      <c r="H24" s="22">
        <v>208</v>
      </c>
      <c r="I24" s="16">
        <v>-62.34</v>
      </c>
      <c r="J24" s="17">
        <f t="shared" si="0"/>
        <v>145.66</v>
      </c>
    </row>
    <row r="25" spans="1:10" ht="12.75" customHeight="1">
      <c r="A25" s="122"/>
      <c r="B25" s="12" t="s">
        <v>107</v>
      </c>
      <c r="C25" s="13"/>
      <c r="D25" s="11">
        <v>104513013</v>
      </c>
      <c r="E25" s="11">
        <v>4359</v>
      </c>
      <c r="F25" s="11">
        <v>3122</v>
      </c>
      <c r="G25" s="14" t="s">
        <v>47</v>
      </c>
      <c r="H25" s="22">
        <v>1506</v>
      </c>
      <c r="I25" s="16">
        <v>-0.73</v>
      </c>
      <c r="J25" s="17">
        <f t="shared" si="0"/>
        <v>1505.27</v>
      </c>
    </row>
    <row r="26" spans="1:10" ht="12.75" customHeight="1">
      <c r="A26" s="121" t="s">
        <v>58</v>
      </c>
      <c r="B26" s="96" t="s">
        <v>110</v>
      </c>
      <c r="C26" s="97" t="s">
        <v>174</v>
      </c>
      <c r="D26" s="99">
        <v>103133063</v>
      </c>
      <c r="E26" s="99"/>
      <c r="F26" s="99">
        <v>4116</v>
      </c>
      <c r="G26" s="98" t="s">
        <v>52</v>
      </c>
      <c r="H26" s="100">
        <v>0</v>
      </c>
      <c r="I26" s="103">
        <v>248.82</v>
      </c>
      <c r="J26" s="104">
        <f t="shared" si="0"/>
        <v>248.82</v>
      </c>
    </row>
    <row r="27" spans="1:10" ht="12.75" customHeight="1">
      <c r="A27" s="123"/>
      <c r="B27" s="96" t="s">
        <v>109</v>
      </c>
      <c r="C27" s="97" t="s">
        <v>174</v>
      </c>
      <c r="D27" s="99">
        <v>103533063</v>
      </c>
      <c r="E27" s="99"/>
      <c r="F27" s="99">
        <v>4116</v>
      </c>
      <c r="G27" s="98" t="s">
        <v>52</v>
      </c>
      <c r="H27" s="100">
        <v>0</v>
      </c>
      <c r="I27" s="103">
        <v>1409.98</v>
      </c>
      <c r="J27" s="104">
        <f t="shared" si="0"/>
        <v>1409.98</v>
      </c>
    </row>
    <row r="28" spans="1:10" ht="12.75" customHeight="1">
      <c r="A28" s="123"/>
      <c r="B28" s="96" t="s">
        <v>108</v>
      </c>
      <c r="C28" s="97" t="s">
        <v>174</v>
      </c>
      <c r="D28" s="99">
        <v>103133063</v>
      </c>
      <c r="E28" s="99">
        <v>3113</v>
      </c>
      <c r="F28" s="99">
        <v>5336</v>
      </c>
      <c r="G28" s="98" t="s">
        <v>52</v>
      </c>
      <c r="H28" s="100">
        <v>0</v>
      </c>
      <c r="I28" s="103">
        <v>248.82</v>
      </c>
      <c r="J28" s="104">
        <f t="shared" si="0"/>
        <v>248.82</v>
      </c>
    </row>
    <row r="29" spans="1:10" ht="12.75" customHeight="1">
      <c r="A29" s="122"/>
      <c r="B29" s="96" t="s">
        <v>111</v>
      </c>
      <c r="C29" s="97" t="s">
        <v>174</v>
      </c>
      <c r="D29" s="99">
        <v>103533063</v>
      </c>
      <c r="E29" s="99">
        <v>3113</v>
      </c>
      <c r="F29" s="99">
        <v>5336</v>
      </c>
      <c r="G29" s="98" t="s">
        <v>52</v>
      </c>
      <c r="H29" s="100">
        <v>0</v>
      </c>
      <c r="I29" s="103">
        <v>1409.98</v>
      </c>
      <c r="J29" s="104">
        <f t="shared" si="0"/>
        <v>1409.98</v>
      </c>
    </row>
    <row r="30" spans="1:10" ht="12.75" customHeight="1">
      <c r="A30" s="121" t="s">
        <v>59</v>
      </c>
      <c r="B30" s="12" t="s">
        <v>112</v>
      </c>
      <c r="C30" s="13"/>
      <c r="D30" s="14" t="s">
        <v>54</v>
      </c>
      <c r="E30" s="11"/>
      <c r="F30" s="11">
        <v>4122</v>
      </c>
      <c r="G30" s="14" t="s">
        <v>53</v>
      </c>
      <c r="H30" s="22">
        <v>20</v>
      </c>
      <c r="I30" s="16">
        <v>17</v>
      </c>
      <c r="J30" s="17">
        <f t="shared" si="0"/>
        <v>37</v>
      </c>
    </row>
    <row r="31" spans="1:10" ht="12.75" customHeight="1">
      <c r="A31" s="122"/>
      <c r="B31" s="12" t="s">
        <v>113</v>
      </c>
      <c r="C31" s="13"/>
      <c r="D31" s="14" t="s">
        <v>54</v>
      </c>
      <c r="E31" s="11">
        <v>3421</v>
      </c>
      <c r="F31" s="11">
        <v>5336</v>
      </c>
      <c r="G31" s="14" t="s">
        <v>53</v>
      </c>
      <c r="H31" s="22">
        <v>20</v>
      </c>
      <c r="I31" s="16">
        <v>17</v>
      </c>
      <c r="J31" s="17">
        <f t="shared" si="0"/>
        <v>37</v>
      </c>
    </row>
    <row r="32" spans="1:10" ht="12.75" customHeight="1">
      <c r="A32" s="124" t="s">
        <v>60</v>
      </c>
      <c r="B32" s="12" t="s">
        <v>115</v>
      </c>
      <c r="C32" s="13"/>
      <c r="D32" s="14" t="s">
        <v>57</v>
      </c>
      <c r="E32" s="11"/>
      <c r="F32" s="11">
        <v>4116</v>
      </c>
      <c r="G32" s="14" t="s">
        <v>55</v>
      </c>
      <c r="H32" s="22">
        <v>1746.67</v>
      </c>
      <c r="I32" s="16">
        <v>1.72</v>
      </c>
      <c r="J32" s="17">
        <f t="shared" si="0"/>
        <v>1748.39</v>
      </c>
    </row>
    <row r="33" spans="1:10" ht="12.75" customHeight="1">
      <c r="A33" s="124"/>
      <c r="B33" s="12" t="s">
        <v>115</v>
      </c>
      <c r="C33" s="13"/>
      <c r="D33" s="14" t="s">
        <v>56</v>
      </c>
      <c r="E33" s="11"/>
      <c r="F33" s="11">
        <v>4116</v>
      </c>
      <c r="G33" s="14" t="s">
        <v>55</v>
      </c>
      <c r="H33" s="22">
        <v>205.49</v>
      </c>
      <c r="I33" s="16">
        <v>0.2</v>
      </c>
      <c r="J33" s="17">
        <f t="shared" si="0"/>
        <v>205.69</v>
      </c>
    </row>
    <row r="34" spans="1:10" ht="12.75" customHeight="1">
      <c r="A34" s="124"/>
      <c r="B34" s="96" t="s">
        <v>114</v>
      </c>
      <c r="C34" s="97" t="s">
        <v>174</v>
      </c>
      <c r="D34" s="98"/>
      <c r="E34" s="99">
        <v>6409</v>
      </c>
      <c r="F34" s="99">
        <v>5904</v>
      </c>
      <c r="G34" s="98" t="s">
        <v>55</v>
      </c>
      <c r="H34" s="100">
        <v>0</v>
      </c>
      <c r="I34" s="103">
        <v>1.92</v>
      </c>
      <c r="J34" s="104">
        <f t="shared" si="0"/>
        <v>1.92</v>
      </c>
    </row>
    <row r="35" spans="1:10" ht="12.75" customHeight="1">
      <c r="A35" s="124" t="s">
        <v>66</v>
      </c>
      <c r="B35" s="12" t="s">
        <v>116</v>
      </c>
      <c r="C35" s="13"/>
      <c r="D35" s="14"/>
      <c r="E35" s="11">
        <v>6171</v>
      </c>
      <c r="F35" s="11">
        <v>2322</v>
      </c>
      <c r="G35" s="14" t="s">
        <v>65</v>
      </c>
      <c r="H35" s="22">
        <v>184.78</v>
      </c>
      <c r="I35" s="18">
        <v>37.74</v>
      </c>
      <c r="J35" s="22">
        <f t="shared" si="0"/>
        <v>222.52</v>
      </c>
    </row>
    <row r="36" spans="1:10" ht="12.75" customHeight="1">
      <c r="A36" s="124"/>
      <c r="B36" s="96" t="s">
        <v>117</v>
      </c>
      <c r="C36" s="97" t="s">
        <v>174</v>
      </c>
      <c r="D36" s="98"/>
      <c r="E36" s="99">
        <v>5212</v>
      </c>
      <c r="F36" s="99">
        <v>5171</v>
      </c>
      <c r="G36" s="98" t="s">
        <v>65</v>
      </c>
      <c r="H36" s="100">
        <v>0</v>
      </c>
      <c r="I36" s="103">
        <v>36.98</v>
      </c>
      <c r="J36" s="104">
        <f t="shared" si="0"/>
        <v>36.98</v>
      </c>
    </row>
    <row r="37" spans="1:10" ht="12.75" customHeight="1">
      <c r="A37" s="124"/>
      <c r="B37" s="96" t="s">
        <v>118</v>
      </c>
      <c r="C37" s="97" t="s">
        <v>174</v>
      </c>
      <c r="D37" s="98"/>
      <c r="E37" s="99">
        <v>3111</v>
      </c>
      <c r="F37" s="99">
        <v>5171</v>
      </c>
      <c r="G37" s="98" t="s">
        <v>65</v>
      </c>
      <c r="H37" s="100">
        <v>0</v>
      </c>
      <c r="I37" s="103">
        <v>0.76</v>
      </c>
      <c r="J37" s="104">
        <f t="shared" si="0"/>
        <v>0.76</v>
      </c>
    </row>
    <row r="38" spans="1:10" ht="12.75" customHeight="1">
      <c r="A38" s="121" t="s">
        <v>126</v>
      </c>
      <c r="B38" s="96" t="s">
        <v>128</v>
      </c>
      <c r="C38" s="97" t="s">
        <v>174</v>
      </c>
      <c r="D38" s="98" t="s">
        <v>122</v>
      </c>
      <c r="E38" s="99"/>
      <c r="F38" s="99">
        <v>4116</v>
      </c>
      <c r="G38" s="98" t="s">
        <v>121</v>
      </c>
      <c r="H38" s="100">
        <v>0</v>
      </c>
      <c r="I38" s="103">
        <v>1323.31</v>
      </c>
      <c r="J38" s="104">
        <f t="shared" si="0"/>
        <v>1323.31</v>
      </c>
    </row>
    <row r="39" spans="1:10" ht="12.75" customHeight="1">
      <c r="A39" s="122"/>
      <c r="B39" s="96" t="s">
        <v>129</v>
      </c>
      <c r="C39" s="97" t="s">
        <v>174</v>
      </c>
      <c r="D39" s="98" t="s">
        <v>123</v>
      </c>
      <c r="E39" s="99"/>
      <c r="F39" s="99">
        <v>4116</v>
      </c>
      <c r="G39" s="98" t="s">
        <v>121</v>
      </c>
      <c r="H39" s="100">
        <v>0</v>
      </c>
      <c r="I39" s="103">
        <v>155.68</v>
      </c>
      <c r="J39" s="104">
        <f t="shared" si="0"/>
        <v>155.68</v>
      </c>
    </row>
    <row r="40" spans="1:10" ht="12.75" customHeight="1">
      <c r="A40" s="76" t="s">
        <v>127</v>
      </c>
      <c r="B40" s="12" t="s">
        <v>269</v>
      </c>
      <c r="C40" s="13"/>
      <c r="D40" s="14"/>
      <c r="E40" s="11"/>
      <c r="F40" s="11">
        <v>4116</v>
      </c>
      <c r="G40" s="14" t="s">
        <v>124</v>
      </c>
      <c r="H40" s="22">
        <v>1526.9</v>
      </c>
      <c r="I40" s="16">
        <v>-1526.9</v>
      </c>
      <c r="J40" s="17">
        <f t="shared" si="0"/>
        <v>0</v>
      </c>
    </row>
    <row r="41" spans="1:10" ht="12.75" customHeight="1">
      <c r="A41" s="76" t="s">
        <v>176</v>
      </c>
      <c r="B41" s="12" t="s">
        <v>102</v>
      </c>
      <c r="C41" s="13"/>
      <c r="D41" s="14"/>
      <c r="E41" s="11">
        <v>3113</v>
      </c>
      <c r="F41" s="11">
        <v>6121</v>
      </c>
      <c r="G41" s="14" t="s">
        <v>61</v>
      </c>
      <c r="H41" s="22">
        <v>1080</v>
      </c>
      <c r="I41" s="16">
        <v>-47.91</v>
      </c>
      <c r="J41" s="17">
        <f t="shared" si="0"/>
        <v>1032.09</v>
      </c>
    </row>
    <row r="42" spans="1:10" ht="12.75" customHeight="1">
      <c r="A42" s="124" t="s">
        <v>177</v>
      </c>
      <c r="B42" s="4" t="s">
        <v>270</v>
      </c>
      <c r="C42" s="13"/>
      <c r="D42" s="14"/>
      <c r="E42" s="11">
        <v>2219</v>
      </c>
      <c r="F42" s="11">
        <v>3122</v>
      </c>
      <c r="G42" s="14" t="s">
        <v>146</v>
      </c>
      <c r="H42" s="22">
        <v>4000</v>
      </c>
      <c r="I42" s="16">
        <v>-4000</v>
      </c>
      <c r="J42" s="17">
        <f t="shared" si="0"/>
        <v>0</v>
      </c>
    </row>
    <row r="43" spans="1:10" ht="12.75" customHeight="1">
      <c r="A43" s="124"/>
      <c r="B43" s="96" t="s">
        <v>271</v>
      </c>
      <c r="C43" s="97" t="s">
        <v>174</v>
      </c>
      <c r="D43" s="98" t="s">
        <v>148</v>
      </c>
      <c r="E43" s="99"/>
      <c r="F43" s="99">
        <v>4216</v>
      </c>
      <c r="G43" s="98" t="s">
        <v>146</v>
      </c>
      <c r="H43" s="100">
        <v>0</v>
      </c>
      <c r="I43" s="103">
        <v>4076.79</v>
      </c>
      <c r="J43" s="104">
        <f t="shared" si="0"/>
        <v>4076.79</v>
      </c>
    </row>
    <row r="44" spans="1:10" ht="12.75" customHeight="1">
      <c r="A44" s="124"/>
      <c r="B44" s="96" t="s">
        <v>272</v>
      </c>
      <c r="C44" s="97" t="s">
        <v>174</v>
      </c>
      <c r="D44" s="98" t="s">
        <v>147</v>
      </c>
      <c r="E44" s="99"/>
      <c r="F44" s="99">
        <v>4216</v>
      </c>
      <c r="G44" s="98" t="s">
        <v>146</v>
      </c>
      <c r="H44" s="100">
        <v>0</v>
      </c>
      <c r="I44" s="103">
        <v>239.81</v>
      </c>
      <c r="J44" s="104">
        <f t="shared" si="0"/>
        <v>239.81</v>
      </c>
    </row>
    <row r="45" spans="1:10" ht="12.75" customHeight="1">
      <c r="A45" s="124"/>
      <c r="B45" s="12" t="s">
        <v>273</v>
      </c>
      <c r="C45" s="13"/>
      <c r="D45" s="14"/>
      <c r="E45" s="11">
        <v>2219</v>
      </c>
      <c r="F45" s="11">
        <v>6121</v>
      </c>
      <c r="G45" s="14" t="s">
        <v>146</v>
      </c>
      <c r="H45" s="22">
        <v>6000</v>
      </c>
      <c r="I45" s="16">
        <v>-4000</v>
      </c>
      <c r="J45" s="17">
        <f t="shared" si="0"/>
        <v>2000</v>
      </c>
    </row>
    <row r="46" spans="1:10" ht="12.75" customHeight="1">
      <c r="A46" s="124"/>
      <c r="B46" s="96" t="s">
        <v>275</v>
      </c>
      <c r="C46" s="97" t="s">
        <v>174</v>
      </c>
      <c r="D46" s="98" t="s">
        <v>148</v>
      </c>
      <c r="E46" s="99">
        <v>2219</v>
      </c>
      <c r="F46" s="99">
        <v>6121</v>
      </c>
      <c r="G46" s="98" t="s">
        <v>146</v>
      </c>
      <c r="H46" s="100">
        <v>0</v>
      </c>
      <c r="I46" s="103">
        <v>4076.79</v>
      </c>
      <c r="J46" s="104">
        <f t="shared" si="0"/>
        <v>4076.79</v>
      </c>
    </row>
    <row r="47" spans="1:10" ht="12.75" customHeight="1">
      <c r="A47" s="124"/>
      <c r="B47" s="96" t="s">
        <v>274</v>
      </c>
      <c r="C47" s="97" t="s">
        <v>174</v>
      </c>
      <c r="D47" s="98" t="s">
        <v>147</v>
      </c>
      <c r="E47" s="99">
        <v>2219</v>
      </c>
      <c r="F47" s="99">
        <v>6121</v>
      </c>
      <c r="G47" s="98" t="s">
        <v>146</v>
      </c>
      <c r="H47" s="100">
        <v>0</v>
      </c>
      <c r="I47" s="103">
        <v>239.81</v>
      </c>
      <c r="J47" s="104">
        <f t="shared" si="0"/>
        <v>239.81</v>
      </c>
    </row>
    <row r="48" spans="1:10" ht="12.75" customHeight="1">
      <c r="A48" s="121" t="s">
        <v>263</v>
      </c>
      <c r="B48" s="96" t="s">
        <v>248</v>
      </c>
      <c r="C48" s="97" t="s">
        <v>174</v>
      </c>
      <c r="D48" s="98"/>
      <c r="E48" s="99">
        <v>4350</v>
      </c>
      <c r="F48" s="99">
        <v>2122</v>
      </c>
      <c r="G48" s="98" t="s">
        <v>185</v>
      </c>
      <c r="H48" s="100">
        <v>0</v>
      </c>
      <c r="I48" s="101">
        <v>250</v>
      </c>
      <c r="J48" s="100">
        <f t="shared" si="0"/>
        <v>250</v>
      </c>
    </row>
    <row r="49" spans="1:10" ht="12.75" customHeight="1">
      <c r="A49" s="123"/>
      <c r="B49" s="12" t="s">
        <v>247</v>
      </c>
      <c r="C49" s="13"/>
      <c r="D49" s="14"/>
      <c r="E49" s="11">
        <v>4350</v>
      </c>
      <c r="F49" s="11">
        <v>2122</v>
      </c>
      <c r="G49" s="14" t="s">
        <v>186</v>
      </c>
      <c r="H49" s="22">
        <v>1100</v>
      </c>
      <c r="I49" s="16">
        <v>-1100</v>
      </c>
      <c r="J49" s="17">
        <f t="shared" si="0"/>
        <v>0</v>
      </c>
    </row>
    <row r="50" spans="1:10" ht="12.75" customHeight="1">
      <c r="A50" s="123"/>
      <c r="B50" s="12" t="s">
        <v>249</v>
      </c>
      <c r="C50" s="13"/>
      <c r="D50" s="14"/>
      <c r="E50" s="11">
        <v>4350</v>
      </c>
      <c r="F50" s="11">
        <v>6121</v>
      </c>
      <c r="G50" s="14" t="s">
        <v>186</v>
      </c>
      <c r="H50" s="22">
        <v>1100</v>
      </c>
      <c r="I50" s="16">
        <v>-1100</v>
      </c>
      <c r="J50" s="17">
        <f t="shared" si="0"/>
        <v>0</v>
      </c>
    </row>
    <row r="51" spans="1:10" ht="12.75" customHeight="1">
      <c r="A51" s="123"/>
      <c r="B51" s="12" t="s">
        <v>250</v>
      </c>
      <c r="C51" s="13"/>
      <c r="D51" s="14"/>
      <c r="E51" s="11">
        <v>4350</v>
      </c>
      <c r="F51" s="11">
        <v>2122</v>
      </c>
      <c r="G51" s="14" t="s">
        <v>187</v>
      </c>
      <c r="H51" s="22">
        <v>650</v>
      </c>
      <c r="I51" s="16">
        <v>-650</v>
      </c>
      <c r="J51" s="17">
        <f t="shared" si="0"/>
        <v>0</v>
      </c>
    </row>
    <row r="52" spans="1:10" ht="12.75" customHeight="1">
      <c r="A52" s="123"/>
      <c r="B52" s="12" t="s">
        <v>251</v>
      </c>
      <c r="C52" s="13"/>
      <c r="D52" s="14"/>
      <c r="E52" s="11">
        <v>4350</v>
      </c>
      <c r="F52" s="11">
        <v>6121</v>
      </c>
      <c r="G52" s="14" t="s">
        <v>187</v>
      </c>
      <c r="H52" s="22">
        <v>646.9</v>
      </c>
      <c r="I52" s="16">
        <v>-646.9</v>
      </c>
      <c r="J52" s="17">
        <f t="shared" si="0"/>
        <v>0</v>
      </c>
    </row>
    <row r="53" spans="1:10" ht="12.75" customHeight="1">
      <c r="A53" s="123"/>
      <c r="B53" s="12" t="s">
        <v>252</v>
      </c>
      <c r="C53" s="13"/>
      <c r="D53" s="14"/>
      <c r="E53" s="11">
        <v>4350</v>
      </c>
      <c r="F53" s="11">
        <v>2122</v>
      </c>
      <c r="G53" s="14" t="s">
        <v>188</v>
      </c>
      <c r="H53" s="22">
        <v>250</v>
      </c>
      <c r="I53" s="16">
        <v>-250</v>
      </c>
      <c r="J53" s="17">
        <f t="shared" si="0"/>
        <v>0</v>
      </c>
    </row>
    <row r="54" spans="1:10" ht="12.75" customHeight="1">
      <c r="A54" s="122"/>
      <c r="B54" s="12" t="s">
        <v>253</v>
      </c>
      <c r="C54" s="13"/>
      <c r="D54" s="14"/>
      <c r="E54" s="11">
        <v>4350</v>
      </c>
      <c r="F54" s="11">
        <v>6121</v>
      </c>
      <c r="G54" s="14" t="s">
        <v>188</v>
      </c>
      <c r="H54" s="22">
        <v>250</v>
      </c>
      <c r="I54" s="16">
        <v>-250</v>
      </c>
      <c r="J54" s="17">
        <f t="shared" si="0"/>
        <v>0</v>
      </c>
    </row>
    <row r="55" spans="1:10" ht="12.75" customHeight="1">
      <c r="A55" s="76" t="s">
        <v>264</v>
      </c>
      <c r="B55" s="26" t="s">
        <v>254</v>
      </c>
      <c r="C55" s="13"/>
      <c r="D55" s="14"/>
      <c r="E55" s="11">
        <v>6171</v>
      </c>
      <c r="F55" s="11">
        <v>2310</v>
      </c>
      <c r="G55" s="14"/>
      <c r="H55" s="22">
        <v>100</v>
      </c>
      <c r="I55" s="16">
        <v>-10</v>
      </c>
      <c r="J55" s="17">
        <f t="shared" si="0"/>
        <v>90</v>
      </c>
    </row>
    <row r="56" spans="1:10" ht="12.75" customHeight="1">
      <c r="A56" s="76" t="s">
        <v>265</v>
      </c>
      <c r="B56" s="12" t="s">
        <v>255</v>
      </c>
      <c r="C56" s="13"/>
      <c r="D56" s="14"/>
      <c r="E56" s="11">
        <v>3412</v>
      </c>
      <c r="F56" s="11">
        <v>2132</v>
      </c>
      <c r="G56" s="14" t="s">
        <v>189</v>
      </c>
      <c r="H56" s="22">
        <v>350</v>
      </c>
      <c r="I56" s="16">
        <f>10+57</f>
        <v>67</v>
      </c>
      <c r="J56" s="17">
        <f t="shared" si="0"/>
        <v>417</v>
      </c>
    </row>
    <row r="57" spans="1:10" ht="12.75" customHeight="1">
      <c r="A57" s="124" t="s">
        <v>266</v>
      </c>
      <c r="B57" s="113" t="s">
        <v>256</v>
      </c>
      <c r="C57" s="13"/>
      <c r="D57" s="14"/>
      <c r="E57" s="11">
        <v>3113</v>
      </c>
      <c r="F57" s="11">
        <v>2122</v>
      </c>
      <c r="G57" s="11" t="s">
        <v>197</v>
      </c>
      <c r="H57" s="22">
        <v>624</v>
      </c>
      <c r="I57" s="18">
        <v>-14</v>
      </c>
      <c r="J57" s="17">
        <f aca="true" t="shared" si="1" ref="J57:J63">SUM(H57:I57)</f>
        <v>610</v>
      </c>
    </row>
    <row r="58" spans="1:10" ht="12.75" customHeight="1">
      <c r="A58" s="124"/>
      <c r="B58" s="114" t="s">
        <v>257</v>
      </c>
      <c r="C58" s="13"/>
      <c r="D58" s="14"/>
      <c r="E58" s="11">
        <v>3113</v>
      </c>
      <c r="F58" s="11">
        <v>2122</v>
      </c>
      <c r="G58" s="11" t="s">
        <v>52</v>
      </c>
      <c r="H58" s="22">
        <v>1019</v>
      </c>
      <c r="I58" s="18">
        <v>-2</v>
      </c>
      <c r="J58" s="17">
        <f t="shared" si="1"/>
        <v>1017</v>
      </c>
    </row>
    <row r="59" spans="1:10" ht="12.75" customHeight="1">
      <c r="A59" s="124"/>
      <c r="B59" s="115" t="s">
        <v>258</v>
      </c>
      <c r="C59" s="13"/>
      <c r="D59" s="14"/>
      <c r="E59" s="11">
        <v>3113</v>
      </c>
      <c r="F59" s="11">
        <v>2122</v>
      </c>
      <c r="G59" s="11" t="s">
        <v>198</v>
      </c>
      <c r="H59" s="22">
        <v>1000</v>
      </c>
      <c r="I59" s="18">
        <v>-24</v>
      </c>
      <c r="J59" s="17">
        <f t="shared" si="1"/>
        <v>976</v>
      </c>
    </row>
    <row r="60" spans="1:10" ht="12.75" customHeight="1">
      <c r="A60" s="124"/>
      <c r="B60" s="115" t="s">
        <v>259</v>
      </c>
      <c r="C60" s="13"/>
      <c r="D60" s="14"/>
      <c r="E60" s="11">
        <v>3111</v>
      </c>
      <c r="F60" s="11">
        <v>2122</v>
      </c>
      <c r="G60" s="11" t="s">
        <v>199</v>
      </c>
      <c r="H60" s="22">
        <v>870</v>
      </c>
      <c r="I60" s="18">
        <v>-5</v>
      </c>
      <c r="J60" s="17">
        <f t="shared" si="1"/>
        <v>865</v>
      </c>
    </row>
    <row r="61" spans="1:10" ht="12.75" customHeight="1">
      <c r="A61" s="124"/>
      <c r="B61" s="115" t="s">
        <v>262</v>
      </c>
      <c r="C61" s="13"/>
      <c r="D61" s="14"/>
      <c r="E61" s="11">
        <v>3421</v>
      </c>
      <c r="F61" s="11">
        <v>2122</v>
      </c>
      <c r="G61" s="11" t="s">
        <v>53</v>
      </c>
      <c r="H61" s="22">
        <v>235</v>
      </c>
      <c r="I61" s="18">
        <v>88</v>
      </c>
      <c r="J61" s="17">
        <f t="shared" si="1"/>
        <v>323</v>
      </c>
    </row>
    <row r="62" spans="1:10" ht="12.75" customHeight="1">
      <c r="A62" s="124" t="s">
        <v>267</v>
      </c>
      <c r="B62" s="4" t="s">
        <v>260</v>
      </c>
      <c r="C62" s="13"/>
      <c r="D62" s="14"/>
      <c r="E62" s="11"/>
      <c r="F62" s="11">
        <v>1333</v>
      </c>
      <c r="G62" s="11"/>
      <c r="H62" s="22">
        <v>17100</v>
      </c>
      <c r="I62" s="18">
        <v>600</v>
      </c>
      <c r="J62" s="17">
        <f t="shared" si="1"/>
        <v>17700</v>
      </c>
    </row>
    <row r="63" spans="1:10" ht="12.75" customHeight="1">
      <c r="A63" s="124"/>
      <c r="B63" s="117" t="s">
        <v>261</v>
      </c>
      <c r="C63" s="13"/>
      <c r="D63" s="14"/>
      <c r="E63" s="11">
        <v>2212</v>
      </c>
      <c r="F63" s="11">
        <v>6121</v>
      </c>
      <c r="G63" s="11">
        <v>7203</v>
      </c>
      <c r="H63" s="22">
        <v>8105</v>
      </c>
      <c r="I63" s="18">
        <v>600</v>
      </c>
      <c r="J63" s="17">
        <f t="shared" si="1"/>
        <v>8705</v>
      </c>
    </row>
    <row r="64" spans="1:10" s="26" customFormat="1" ht="15">
      <c r="A64" s="23"/>
      <c r="B64" s="24"/>
      <c r="C64" s="25"/>
      <c r="D64" s="25"/>
      <c r="E64" s="141" t="s">
        <v>16</v>
      </c>
      <c r="F64" s="141"/>
      <c r="G64" s="141"/>
      <c r="H64" s="21">
        <f>H5+H6+H7+H8+H9+H10+H11+H23+H24+H25+H26+H27+H30+H32+H33+H35+H21+H38+H39+H40+H42+H43+H44+H48+H49+H51+H53+H55+H56+H57+H58+H59+H60+H61+H62</f>
        <v>50000.44</v>
      </c>
      <c r="I64" s="21">
        <f>I5+I6+I7+I8+I9+I10+I11+I23+I24+I25+I26+I27+I30+I32+I33+I35+I21+I38+I39+I40+I42+I43+I44+I48+I49+I51+I53+I55+I56+I57+I58+I59+I60+I61+I62</f>
        <v>-5244.34</v>
      </c>
      <c r="J64" s="21">
        <f>J5+J6+J7+J8+J9+J10+J11+J23+J24+J25+J26+J27+J30+J32+J33+J35+J21+J38+J39+J40+J42+J43+J44+J48+J49+J51+J53+J55+J56+J57+J58+J59+J60+J61+J62</f>
        <v>44756.100000000006</v>
      </c>
    </row>
    <row r="65" spans="1:10" s="26" customFormat="1" ht="15">
      <c r="A65" s="23"/>
      <c r="B65" s="27" t="s">
        <v>39</v>
      </c>
      <c r="C65" s="25"/>
      <c r="D65" s="25"/>
      <c r="E65" s="142" t="s">
        <v>17</v>
      </c>
      <c r="F65" s="142"/>
      <c r="G65" s="142"/>
      <c r="H65" s="21">
        <f>H13+H14+H15+H19+H28+H29+H31+H34+H36+H37</f>
        <v>560</v>
      </c>
      <c r="I65" s="21">
        <f>I13+I14+I15+I19+I28+I29+I31+I34+I36+I37</f>
        <v>1256.97</v>
      </c>
      <c r="J65" s="21">
        <f>J13+J14+J15+J19+J28+J29+J31+J34+J36+J37</f>
        <v>1816.97</v>
      </c>
    </row>
    <row r="66" spans="1:10" s="26" customFormat="1" ht="15">
      <c r="A66" s="23"/>
      <c r="B66" s="28"/>
      <c r="C66" s="25"/>
      <c r="D66" s="25"/>
      <c r="E66" s="137" t="s">
        <v>18</v>
      </c>
      <c r="F66" s="137"/>
      <c r="G66" s="137"/>
      <c r="H66" s="84">
        <f>H12+H16+H17+H18+H20+H22+H41+H45+H46+H47+H50+H52+H54+H63</f>
        <v>24571.9</v>
      </c>
      <c r="I66" s="84">
        <f>I12+I16+I17+I18+I20+I22+I41+I45+I46+I47+I50+I52+I54+I63</f>
        <v>-6848.209999999999</v>
      </c>
      <c r="J66" s="84">
        <f>J12+J16+J17+J18+J20+J22+J41+J45+J46+J47+J50+J52+J54+J63</f>
        <v>17723.690000000002</v>
      </c>
    </row>
    <row r="67" spans="1:10" ht="15">
      <c r="A67" s="30"/>
      <c r="B67" s="31"/>
      <c r="C67" s="32"/>
      <c r="D67" s="32"/>
      <c r="E67" s="137" t="s">
        <v>19</v>
      </c>
      <c r="F67" s="137"/>
      <c r="G67" s="137"/>
      <c r="H67" s="33">
        <f>H64-H65-H66</f>
        <v>24868.54</v>
      </c>
      <c r="I67" s="33">
        <f>I64-I65-I66</f>
        <v>346.8999999999987</v>
      </c>
      <c r="J67" s="33">
        <f>J64-J65-J66</f>
        <v>25215.440000000002</v>
      </c>
    </row>
    <row r="68" spans="1:10" ht="15">
      <c r="A68" s="34" t="s">
        <v>20</v>
      </c>
      <c r="B68" s="35"/>
      <c r="C68" s="36"/>
      <c r="D68" s="36"/>
      <c r="E68" s="37"/>
      <c r="F68" s="35"/>
      <c r="G68" s="35"/>
      <c r="H68" s="38"/>
      <c r="I68" s="38"/>
      <c r="J68" s="39"/>
    </row>
    <row r="69" spans="1:10" ht="15">
      <c r="A69" s="124" t="s">
        <v>13</v>
      </c>
      <c r="B69" s="40" t="s">
        <v>48</v>
      </c>
      <c r="C69" s="13"/>
      <c r="D69" s="14"/>
      <c r="E69" s="20">
        <v>6222</v>
      </c>
      <c r="F69" s="20">
        <v>5531</v>
      </c>
      <c r="G69" s="14"/>
      <c r="H69" s="22">
        <v>50</v>
      </c>
      <c r="I69" s="18">
        <v>-50</v>
      </c>
      <c r="J69" s="22">
        <f aca="true" t="shared" si="2" ref="J69:J114">H69+I69</f>
        <v>0</v>
      </c>
    </row>
    <row r="70" spans="1:10" ht="15">
      <c r="A70" s="124"/>
      <c r="B70" s="40" t="s">
        <v>49</v>
      </c>
      <c r="C70" s="13"/>
      <c r="D70" s="14"/>
      <c r="E70" s="20">
        <v>3316</v>
      </c>
      <c r="F70" s="20">
        <v>5169</v>
      </c>
      <c r="G70" s="14"/>
      <c r="H70" s="15">
        <v>355</v>
      </c>
      <c r="I70" s="18">
        <v>50</v>
      </c>
      <c r="J70" s="15">
        <f>H70+I70</f>
        <v>405</v>
      </c>
    </row>
    <row r="71" spans="1:10" ht="15">
      <c r="A71" s="124"/>
      <c r="B71" s="12" t="s">
        <v>182</v>
      </c>
      <c r="C71" s="13"/>
      <c r="D71" s="14"/>
      <c r="E71" s="20">
        <v>3341</v>
      </c>
      <c r="F71" s="20">
        <v>5169</v>
      </c>
      <c r="G71" s="14" t="s">
        <v>135</v>
      </c>
      <c r="H71" s="22">
        <v>994.38</v>
      </c>
      <c r="I71" s="18">
        <v>-248.6</v>
      </c>
      <c r="J71" s="15">
        <f>H71+I71</f>
        <v>745.78</v>
      </c>
    </row>
    <row r="72" spans="1:10" ht="15">
      <c r="A72" s="124"/>
      <c r="B72" s="96" t="s">
        <v>183</v>
      </c>
      <c r="C72" s="97"/>
      <c r="D72" s="98"/>
      <c r="E72" s="99">
        <v>3341</v>
      </c>
      <c r="F72" s="99">
        <v>5169</v>
      </c>
      <c r="G72" s="98" t="s">
        <v>136</v>
      </c>
      <c r="H72" s="100">
        <v>0</v>
      </c>
      <c r="I72" s="101">
        <v>248.6</v>
      </c>
      <c r="J72" s="102">
        <f aca="true" t="shared" si="3" ref="J72:J77">H72+I72</f>
        <v>248.6</v>
      </c>
    </row>
    <row r="73" spans="1:10" ht="15">
      <c r="A73" s="124"/>
      <c r="B73" s="12" t="s">
        <v>175</v>
      </c>
      <c r="C73" s="13"/>
      <c r="D73" s="14"/>
      <c r="E73" s="20">
        <v>6112</v>
      </c>
      <c r="F73" s="20">
        <v>5901</v>
      </c>
      <c r="G73" s="14" t="s">
        <v>137</v>
      </c>
      <c r="H73" s="22">
        <v>29.5</v>
      </c>
      <c r="I73" s="18">
        <v>-8</v>
      </c>
      <c r="J73" s="15">
        <f t="shared" si="3"/>
        <v>21.5</v>
      </c>
    </row>
    <row r="74" spans="1:10" ht="15">
      <c r="A74" s="124"/>
      <c r="B74" s="96" t="s">
        <v>144</v>
      </c>
      <c r="C74" s="97"/>
      <c r="D74" s="98"/>
      <c r="E74" s="99">
        <v>3419</v>
      </c>
      <c r="F74" s="99">
        <v>5222</v>
      </c>
      <c r="G74" s="98" t="s">
        <v>138</v>
      </c>
      <c r="H74" s="100">
        <v>0</v>
      </c>
      <c r="I74" s="101">
        <v>5</v>
      </c>
      <c r="J74" s="102">
        <f t="shared" si="3"/>
        <v>5</v>
      </c>
    </row>
    <row r="75" spans="1:10" ht="15">
      <c r="A75" s="124"/>
      <c r="B75" s="96" t="s">
        <v>145</v>
      </c>
      <c r="C75" s="97"/>
      <c r="D75" s="98"/>
      <c r="E75" s="99">
        <v>3419</v>
      </c>
      <c r="F75" s="99">
        <v>5222</v>
      </c>
      <c r="G75" s="98" t="s">
        <v>139</v>
      </c>
      <c r="H75" s="100">
        <v>0</v>
      </c>
      <c r="I75" s="101">
        <v>3</v>
      </c>
      <c r="J75" s="102">
        <f t="shared" si="3"/>
        <v>3</v>
      </c>
    </row>
    <row r="76" spans="1:10" ht="15">
      <c r="A76" s="124"/>
      <c r="B76" s="12" t="s">
        <v>140</v>
      </c>
      <c r="C76" s="13"/>
      <c r="D76" s="14"/>
      <c r="E76" s="20">
        <v>3316</v>
      </c>
      <c r="F76" s="20">
        <v>5169</v>
      </c>
      <c r="G76" s="14"/>
      <c r="H76" s="22">
        <v>405</v>
      </c>
      <c r="I76" s="18">
        <v>-100</v>
      </c>
      <c r="J76" s="15">
        <f t="shared" si="3"/>
        <v>305</v>
      </c>
    </row>
    <row r="77" spans="1:10" ht="15">
      <c r="A77" s="124"/>
      <c r="B77" s="19" t="s">
        <v>141</v>
      </c>
      <c r="C77" s="19"/>
      <c r="D77" s="19"/>
      <c r="E77" s="20">
        <v>2141</v>
      </c>
      <c r="F77" s="20">
        <v>5139</v>
      </c>
      <c r="G77" s="19"/>
      <c r="H77" s="22">
        <v>355</v>
      </c>
      <c r="I77" s="18">
        <v>100</v>
      </c>
      <c r="J77" s="22">
        <f t="shared" si="3"/>
        <v>455</v>
      </c>
    </row>
    <row r="78" spans="1:10" ht="15">
      <c r="A78" s="121" t="s">
        <v>14</v>
      </c>
      <c r="B78" s="85" t="s">
        <v>62</v>
      </c>
      <c r="C78" s="86"/>
      <c r="D78" s="81"/>
      <c r="E78" s="94">
        <v>3639</v>
      </c>
      <c r="F78" s="94">
        <v>5901</v>
      </c>
      <c r="G78" s="81"/>
      <c r="H78" s="15">
        <v>500</v>
      </c>
      <c r="I78" s="95">
        <v>-500</v>
      </c>
      <c r="J78" s="15">
        <f t="shared" si="2"/>
        <v>0</v>
      </c>
    </row>
    <row r="79" spans="1:10" ht="15">
      <c r="A79" s="123"/>
      <c r="B79" s="40" t="s">
        <v>64</v>
      </c>
      <c r="C79" s="13"/>
      <c r="D79" s="14"/>
      <c r="E79" s="20">
        <v>3745</v>
      </c>
      <c r="F79" s="20">
        <v>5171</v>
      </c>
      <c r="G79" s="14" t="s">
        <v>63</v>
      </c>
      <c r="H79" s="15">
        <v>11090.5</v>
      </c>
      <c r="I79" s="18">
        <v>500</v>
      </c>
      <c r="J79" s="15">
        <f t="shared" si="2"/>
        <v>11590.5</v>
      </c>
    </row>
    <row r="80" spans="1:10" ht="15">
      <c r="A80" s="121" t="s">
        <v>15</v>
      </c>
      <c r="B80" s="40" t="s">
        <v>69</v>
      </c>
      <c r="C80" s="13"/>
      <c r="D80" s="14" t="s">
        <v>67</v>
      </c>
      <c r="E80" s="20">
        <v>4339</v>
      </c>
      <c r="F80" s="20">
        <v>5136</v>
      </c>
      <c r="G80" s="14" t="s">
        <v>68</v>
      </c>
      <c r="H80" s="22">
        <v>3</v>
      </c>
      <c r="I80" s="18">
        <v>-1</v>
      </c>
      <c r="J80" s="15">
        <f t="shared" si="2"/>
        <v>2</v>
      </c>
    </row>
    <row r="81" spans="1:10" ht="15">
      <c r="A81" s="123"/>
      <c r="B81" s="40" t="s">
        <v>70</v>
      </c>
      <c r="C81" s="13"/>
      <c r="D81" s="14" t="s">
        <v>67</v>
      </c>
      <c r="E81" s="11">
        <v>4339</v>
      </c>
      <c r="F81" s="11">
        <v>5173</v>
      </c>
      <c r="G81" s="14" t="s">
        <v>68</v>
      </c>
      <c r="H81" s="22">
        <v>3</v>
      </c>
      <c r="I81" s="18">
        <v>1</v>
      </c>
      <c r="J81" s="15">
        <f t="shared" si="2"/>
        <v>4</v>
      </c>
    </row>
    <row r="82" spans="1:10" ht="15">
      <c r="A82" s="123"/>
      <c r="B82" s="40" t="s">
        <v>76</v>
      </c>
      <c r="C82" s="13"/>
      <c r="D82" s="14" t="s">
        <v>72</v>
      </c>
      <c r="E82" s="11">
        <v>4329</v>
      </c>
      <c r="F82" s="11">
        <v>5167</v>
      </c>
      <c r="G82" s="14" t="s">
        <v>71</v>
      </c>
      <c r="H82" s="15">
        <v>113</v>
      </c>
      <c r="I82" s="18">
        <v>-1</v>
      </c>
      <c r="J82" s="15">
        <f t="shared" si="2"/>
        <v>112</v>
      </c>
    </row>
    <row r="83" spans="1:10" ht="15">
      <c r="A83" s="123"/>
      <c r="B83" s="12" t="s">
        <v>75</v>
      </c>
      <c r="C83" s="13"/>
      <c r="D83" s="14" t="s">
        <v>72</v>
      </c>
      <c r="E83" s="11">
        <v>4329</v>
      </c>
      <c r="F83" s="11">
        <v>5162</v>
      </c>
      <c r="G83" s="14" t="s">
        <v>71</v>
      </c>
      <c r="H83" s="22">
        <v>8</v>
      </c>
      <c r="I83" s="16">
        <v>-2</v>
      </c>
      <c r="J83" s="15">
        <f t="shared" si="2"/>
        <v>6</v>
      </c>
    </row>
    <row r="84" spans="1:10" ht="15">
      <c r="A84" s="123"/>
      <c r="B84" s="85" t="s">
        <v>74</v>
      </c>
      <c r="C84" s="86"/>
      <c r="D84" s="81" t="s">
        <v>72</v>
      </c>
      <c r="E84" s="11">
        <v>4329</v>
      </c>
      <c r="F84" s="11">
        <v>5194</v>
      </c>
      <c r="G84" s="14" t="s">
        <v>71</v>
      </c>
      <c r="H84" s="22">
        <v>3</v>
      </c>
      <c r="I84" s="16">
        <v>-1</v>
      </c>
      <c r="J84" s="22">
        <f t="shared" si="2"/>
        <v>2</v>
      </c>
    </row>
    <row r="85" spans="1:10" ht="15">
      <c r="A85" s="123"/>
      <c r="B85" s="40" t="s">
        <v>73</v>
      </c>
      <c r="C85" s="13"/>
      <c r="D85" s="14" t="s">
        <v>72</v>
      </c>
      <c r="E85" s="11">
        <v>4329</v>
      </c>
      <c r="F85" s="11">
        <v>5156</v>
      </c>
      <c r="G85" s="14" t="s">
        <v>71</v>
      </c>
      <c r="H85" s="22">
        <v>10</v>
      </c>
      <c r="I85" s="16">
        <v>4</v>
      </c>
      <c r="J85" s="22">
        <f t="shared" si="2"/>
        <v>14</v>
      </c>
    </row>
    <row r="86" spans="1:10" ht="12.95" customHeight="1">
      <c r="A86" s="93"/>
      <c r="B86" s="40" t="s">
        <v>180</v>
      </c>
      <c r="C86" s="13"/>
      <c r="D86" s="14"/>
      <c r="E86" s="11">
        <v>4357</v>
      </c>
      <c r="F86" s="11">
        <v>5222</v>
      </c>
      <c r="G86" s="14" t="s">
        <v>77</v>
      </c>
      <c r="H86" s="22">
        <v>361.01</v>
      </c>
      <c r="I86" s="16">
        <v>-361.01</v>
      </c>
      <c r="J86" s="22">
        <f t="shared" si="2"/>
        <v>0</v>
      </c>
    </row>
    <row r="87" spans="1:10" ht="12.95" customHeight="1">
      <c r="A87" s="90"/>
      <c r="B87" s="40" t="s">
        <v>79</v>
      </c>
      <c r="C87" s="13"/>
      <c r="D87" s="14"/>
      <c r="E87" s="11">
        <v>4372</v>
      </c>
      <c r="F87" s="11">
        <v>5169</v>
      </c>
      <c r="G87" s="14" t="s">
        <v>78</v>
      </c>
      <c r="H87" s="22">
        <v>60</v>
      </c>
      <c r="I87" s="16">
        <v>-10</v>
      </c>
      <c r="J87" s="22">
        <f t="shared" si="2"/>
        <v>50</v>
      </c>
    </row>
    <row r="88" spans="1:10" ht="12.95" customHeight="1">
      <c r="A88" s="91" t="s">
        <v>35</v>
      </c>
      <c r="B88" s="40" t="s">
        <v>79</v>
      </c>
      <c r="C88" s="13"/>
      <c r="D88" s="14"/>
      <c r="E88" s="11">
        <v>4372</v>
      </c>
      <c r="F88" s="11">
        <v>5171</v>
      </c>
      <c r="G88" s="14" t="s">
        <v>78</v>
      </c>
      <c r="H88" s="22">
        <v>50</v>
      </c>
      <c r="I88" s="16">
        <v>-50</v>
      </c>
      <c r="J88" s="22">
        <f t="shared" si="2"/>
        <v>0</v>
      </c>
    </row>
    <row r="89" spans="1:10" ht="12.95" customHeight="1">
      <c r="A89" s="90"/>
      <c r="B89" s="40" t="s">
        <v>79</v>
      </c>
      <c r="C89" s="13"/>
      <c r="D89" s="14"/>
      <c r="E89" s="11">
        <v>4372</v>
      </c>
      <c r="F89" s="11">
        <v>5175</v>
      </c>
      <c r="G89" s="14" t="s">
        <v>78</v>
      </c>
      <c r="H89" s="22">
        <v>40</v>
      </c>
      <c r="I89" s="16">
        <v>-40</v>
      </c>
      <c r="J89" s="22">
        <f t="shared" si="2"/>
        <v>0</v>
      </c>
    </row>
    <row r="90" spans="1:10" ht="12.95" customHeight="1">
      <c r="A90" s="92"/>
      <c r="B90" s="40" t="s">
        <v>181</v>
      </c>
      <c r="C90" s="13"/>
      <c r="D90" s="14"/>
      <c r="E90" s="11">
        <v>2221</v>
      </c>
      <c r="F90" s="11">
        <v>5213</v>
      </c>
      <c r="G90" s="14"/>
      <c r="H90" s="22">
        <v>22180.8</v>
      </c>
      <c r="I90" s="16">
        <v>333</v>
      </c>
      <c r="J90" s="22">
        <f t="shared" si="2"/>
        <v>22513.8</v>
      </c>
    </row>
    <row r="91" spans="1:10" ht="15">
      <c r="A91" s="123" t="s">
        <v>36</v>
      </c>
      <c r="B91" s="40" t="s">
        <v>80</v>
      </c>
      <c r="C91" s="13"/>
      <c r="D91" s="14"/>
      <c r="E91" s="11">
        <v>6171</v>
      </c>
      <c r="F91" s="11">
        <v>5011</v>
      </c>
      <c r="G91" s="14"/>
      <c r="H91" s="22">
        <v>57606.57</v>
      </c>
      <c r="I91" s="16">
        <v>-43</v>
      </c>
      <c r="J91" s="22">
        <f t="shared" si="2"/>
        <v>57563.57</v>
      </c>
    </row>
    <row r="92" spans="1:10" ht="15">
      <c r="A92" s="123"/>
      <c r="B92" s="40" t="s">
        <v>81</v>
      </c>
      <c r="C92" s="13"/>
      <c r="D92" s="14"/>
      <c r="E92" s="11">
        <v>6171</v>
      </c>
      <c r="F92" s="11">
        <v>5032</v>
      </c>
      <c r="G92" s="14"/>
      <c r="H92" s="22">
        <v>5238.15</v>
      </c>
      <c r="I92" s="16">
        <v>-30</v>
      </c>
      <c r="J92" s="22">
        <f t="shared" si="2"/>
        <v>5208.15</v>
      </c>
    </row>
    <row r="93" spans="1:10" ht="15">
      <c r="A93" s="123"/>
      <c r="B93" s="40" t="s">
        <v>173</v>
      </c>
      <c r="C93" s="13"/>
      <c r="D93" s="14"/>
      <c r="E93" s="11">
        <v>6171</v>
      </c>
      <c r="F93" s="11">
        <v>5031</v>
      </c>
      <c r="G93" s="14"/>
      <c r="H93" s="22">
        <v>14550.42</v>
      </c>
      <c r="I93" s="16">
        <v>-80</v>
      </c>
      <c r="J93" s="22">
        <f t="shared" si="2"/>
        <v>14470.42</v>
      </c>
    </row>
    <row r="94" spans="1:10" ht="15">
      <c r="A94" s="123"/>
      <c r="B94" s="40" t="s">
        <v>82</v>
      </c>
      <c r="C94" s="13"/>
      <c r="D94" s="14"/>
      <c r="E94" s="11">
        <v>6112</v>
      </c>
      <c r="F94" s="11">
        <v>5176</v>
      </c>
      <c r="G94" s="14"/>
      <c r="H94" s="22">
        <v>22</v>
      </c>
      <c r="I94" s="16">
        <v>-15</v>
      </c>
      <c r="J94" s="22">
        <f t="shared" si="2"/>
        <v>7</v>
      </c>
    </row>
    <row r="95" spans="1:10" ht="15">
      <c r="A95" s="123"/>
      <c r="B95" s="40" t="s">
        <v>83</v>
      </c>
      <c r="C95" s="13"/>
      <c r="D95" s="14"/>
      <c r="E95" s="11">
        <v>6171</v>
      </c>
      <c r="F95" s="11">
        <v>5167</v>
      </c>
      <c r="G95" s="14"/>
      <c r="H95" s="22">
        <v>860</v>
      </c>
      <c r="I95" s="16">
        <v>15</v>
      </c>
      <c r="J95" s="22">
        <f t="shared" si="2"/>
        <v>875</v>
      </c>
    </row>
    <row r="96" spans="1:10" ht="15">
      <c r="A96" s="123"/>
      <c r="B96" s="40" t="s">
        <v>84</v>
      </c>
      <c r="C96" s="13"/>
      <c r="D96" s="14"/>
      <c r="E96" s="11">
        <v>6171</v>
      </c>
      <c r="F96" s="11">
        <v>5424</v>
      </c>
      <c r="G96" s="14"/>
      <c r="H96" s="15">
        <v>231</v>
      </c>
      <c r="I96" s="16">
        <v>149</v>
      </c>
      <c r="J96" s="15">
        <f t="shared" si="2"/>
        <v>380</v>
      </c>
    </row>
    <row r="97" spans="1:10" ht="15">
      <c r="A97" s="122"/>
      <c r="B97" s="40" t="s">
        <v>85</v>
      </c>
      <c r="C97" s="13"/>
      <c r="D97" s="14"/>
      <c r="E97" s="11">
        <v>6171</v>
      </c>
      <c r="F97" s="11">
        <v>5038</v>
      </c>
      <c r="G97" s="14"/>
      <c r="H97" s="15">
        <v>319</v>
      </c>
      <c r="I97" s="16">
        <v>4</v>
      </c>
      <c r="J97" s="15">
        <f t="shared" si="2"/>
        <v>323</v>
      </c>
    </row>
    <row r="98" spans="1:10" ht="15">
      <c r="A98" s="124" t="s">
        <v>58</v>
      </c>
      <c r="B98" s="40" t="s">
        <v>130</v>
      </c>
      <c r="C98" s="13"/>
      <c r="D98" s="14"/>
      <c r="E98" s="11">
        <v>6171</v>
      </c>
      <c r="F98" s="11">
        <v>5161</v>
      </c>
      <c r="G98" s="14"/>
      <c r="H98" s="15">
        <v>650</v>
      </c>
      <c r="I98" s="16">
        <v>330</v>
      </c>
      <c r="J98" s="15">
        <f t="shared" si="2"/>
        <v>980</v>
      </c>
    </row>
    <row r="99" spans="1:10" ht="15">
      <c r="A99" s="124"/>
      <c r="B99" s="40" t="s">
        <v>132</v>
      </c>
      <c r="C99" s="13"/>
      <c r="D99" s="14"/>
      <c r="E99" s="11">
        <v>6171</v>
      </c>
      <c r="F99" s="11">
        <v>5162</v>
      </c>
      <c r="G99" s="14"/>
      <c r="H99" s="15">
        <v>400</v>
      </c>
      <c r="I99" s="16">
        <v>-35</v>
      </c>
      <c r="J99" s="15">
        <f t="shared" si="2"/>
        <v>365</v>
      </c>
    </row>
    <row r="100" spans="1:10" ht="15">
      <c r="A100" s="124"/>
      <c r="B100" s="40" t="s">
        <v>131</v>
      </c>
      <c r="C100" s="13"/>
      <c r="D100" s="14"/>
      <c r="E100" s="11">
        <v>6171</v>
      </c>
      <c r="F100" s="11">
        <v>5163</v>
      </c>
      <c r="G100" s="14"/>
      <c r="H100" s="15">
        <v>900</v>
      </c>
      <c r="I100" s="16">
        <v>35</v>
      </c>
      <c r="J100" s="15">
        <f t="shared" si="2"/>
        <v>935</v>
      </c>
    </row>
    <row r="101" spans="1:10" ht="15">
      <c r="A101" s="124"/>
      <c r="B101" s="40" t="s">
        <v>133</v>
      </c>
      <c r="C101" s="13"/>
      <c r="D101" s="14"/>
      <c r="E101" s="11">
        <v>6112</v>
      </c>
      <c r="F101" s="11">
        <v>5171</v>
      </c>
      <c r="G101" s="14"/>
      <c r="H101" s="15">
        <v>178</v>
      </c>
      <c r="I101" s="16">
        <v>-30</v>
      </c>
      <c r="J101" s="15">
        <f t="shared" si="2"/>
        <v>148</v>
      </c>
    </row>
    <row r="102" spans="1:10" ht="15">
      <c r="A102" s="124"/>
      <c r="B102" s="40" t="s">
        <v>134</v>
      </c>
      <c r="C102" s="13"/>
      <c r="D102" s="14"/>
      <c r="E102" s="11">
        <v>6112</v>
      </c>
      <c r="F102" s="11">
        <v>5169</v>
      </c>
      <c r="G102" s="14"/>
      <c r="H102" s="15">
        <v>80</v>
      </c>
      <c r="I102" s="16">
        <v>30</v>
      </c>
      <c r="J102" s="15">
        <f t="shared" si="2"/>
        <v>110</v>
      </c>
    </row>
    <row r="103" spans="1:10" ht="15">
      <c r="A103" s="124" t="s">
        <v>59</v>
      </c>
      <c r="B103" s="40" t="s">
        <v>142</v>
      </c>
      <c r="C103" s="13"/>
      <c r="D103" s="14"/>
      <c r="E103" s="11">
        <v>2223</v>
      </c>
      <c r="F103" s="11">
        <v>5139</v>
      </c>
      <c r="G103" s="14"/>
      <c r="H103" s="15">
        <v>30</v>
      </c>
      <c r="I103" s="16">
        <v>-10</v>
      </c>
      <c r="J103" s="15">
        <f t="shared" si="2"/>
        <v>20</v>
      </c>
    </row>
    <row r="104" spans="1:10" ht="15">
      <c r="A104" s="124"/>
      <c r="B104" s="40" t="s">
        <v>143</v>
      </c>
      <c r="C104" s="13"/>
      <c r="D104" s="14"/>
      <c r="E104" s="11">
        <v>6171</v>
      </c>
      <c r="F104" s="11">
        <v>5167</v>
      </c>
      <c r="G104" s="14"/>
      <c r="H104" s="15">
        <v>875</v>
      </c>
      <c r="I104" s="16">
        <v>10</v>
      </c>
      <c r="J104" s="15">
        <f t="shared" si="2"/>
        <v>885</v>
      </c>
    </row>
    <row r="105" spans="1:10" ht="15">
      <c r="A105" s="121" t="s">
        <v>60</v>
      </c>
      <c r="B105" s="40" t="s">
        <v>163</v>
      </c>
      <c r="C105" s="13"/>
      <c r="D105" s="14"/>
      <c r="E105" s="11">
        <v>3113</v>
      </c>
      <c r="F105" s="11">
        <v>5169</v>
      </c>
      <c r="G105" s="14" t="s">
        <v>162</v>
      </c>
      <c r="H105" s="15">
        <v>388.5</v>
      </c>
      <c r="I105" s="16">
        <v>-43</v>
      </c>
      <c r="J105" s="15">
        <f t="shared" si="2"/>
        <v>345.5</v>
      </c>
    </row>
    <row r="106" spans="1:10" ht="15">
      <c r="A106" s="122"/>
      <c r="B106" s="40" t="s">
        <v>169</v>
      </c>
      <c r="C106" s="13"/>
      <c r="D106" s="14"/>
      <c r="E106" s="11">
        <v>3113</v>
      </c>
      <c r="F106" s="11">
        <v>5171</v>
      </c>
      <c r="G106" s="14" t="s">
        <v>168</v>
      </c>
      <c r="H106" s="15">
        <v>0</v>
      </c>
      <c r="I106" s="16">
        <v>100</v>
      </c>
      <c r="J106" s="15">
        <f t="shared" si="2"/>
        <v>100</v>
      </c>
    </row>
    <row r="107" spans="1:10" ht="15">
      <c r="A107" s="124" t="s">
        <v>66</v>
      </c>
      <c r="B107" s="40" t="s">
        <v>192</v>
      </c>
      <c r="C107" s="13"/>
      <c r="D107" s="14"/>
      <c r="E107" s="20">
        <v>3412</v>
      </c>
      <c r="F107" s="20">
        <v>5169</v>
      </c>
      <c r="G107" s="14" t="s">
        <v>189</v>
      </c>
      <c r="H107" s="22">
        <v>2839</v>
      </c>
      <c r="I107" s="18">
        <v>-40</v>
      </c>
      <c r="J107" s="22">
        <f t="shared" si="2"/>
        <v>2799</v>
      </c>
    </row>
    <row r="108" spans="1:10" ht="15">
      <c r="A108" s="124"/>
      <c r="B108" s="40" t="s">
        <v>194</v>
      </c>
      <c r="C108" s="13"/>
      <c r="D108" s="14"/>
      <c r="E108" s="20">
        <v>3412</v>
      </c>
      <c r="F108" s="20">
        <v>5154</v>
      </c>
      <c r="G108" s="14" t="s">
        <v>189</v>
      </c>
      <c r="H108" s="15">
        <v>220</v>
      </c>
      <c r="I108" s="18">
        <v>40</v>
      </c>
      <c r="J108" s="15">
        <f t="shared" si="2"/>
        <v>260</v>
      </c>
    </row>
    <row r="109" spans="1:10" ht="15">
      <c r="A109" s="124"/>
      <c r="B109" s="12" t="s">
        <v>195</v>
      </c>
      <c r="C109" s="13"/>
      <c r="D109" s="14"/>
      <c r="E109" s="20">
        <v>3412</v>
      </c>
      <c r="F109" s="20">
        <v>5169</v>
      </c>
      <c r="G109" s="14" t="s">
        <v>190</v>
      </c>
      <c r="H109" s="22">
        <v>2259</v>
      </c>
      <c r="I109" s="18">
        <v>-350</v>
      </c>
      <c r="J109" s="15">
        <f t="shared" si="2"/>
        <v>1909</v>
      </c>
    </row>
    <row r="110" spans="1:10" ht="15">
      <c r="A110" s="124"/>
      <c r="B110" s="12" t="s">
        <v>244</v>
      </c>
      <c r="C110" s="13"/>
      <c r="D110" s="14"/>
      <c r="E110" s="11">
        <v>3412</v>
      </c>
      <c r="F110" s="11">
        <v>5171</v>
      </c>
      <c r="G110" s="14" t="s">
        <v>190</v>
      </c>
      <c r="H110" s="22">
        <v>495</v>
      </c>
      <c r="I110" s="18">
        <v>350</v>
      </c>
      <c r="J110" s="15">
        <f t="shared" si="2"/>
        <v>845</v>
      </c>
    </row>
    <row r="111" spans="1:10" ht="15">
      <c r="A111" s="124"/>
      <c r="B111" s="40" t="s">
        <v>193</v>
      </c>
      <c r="C111" s="13"/>
      <c r="D111" s="14"/>
      <c r="E111" s="20">
        <v>3412</v>
      </c>
      <c r="F111" s="20">
        <v>5169</v>
      </c>
      <c r="G111" s="14" t="s">
        <v>191</v>
      </c>
      <c r="H111" s="22">
        <v>1398</v>
      </c>
      <c r="I111" s="18">
        <v>-50</v>
      </c>
      <c r="J111" s="15">
        <f t="shared" si="2"/>
        <v>1348</v>
      </c>
    </row>
    <row r="112" spans="1:10" ht="15">
      <c r="A112" s="124"/>
      <c r="B112" s="19" t="s">
        <v>245</v>
      </c>
      <c r="C112" s="19"/>
      <c r="D112" s="19"/>
      <c r="E112" s="20">
        <v>3412</v>
      </c>
      <c r="F112" s="20">
        <v>5154</v>
      </c>
      <c r="G112" s="14" t="s">
        <v>190</v>
      </c>
      <c r="H112" s="22">
        <v>350</v>
      </c>
      <c r="I112" s="18">
        <v>50</v>
      </c>
      <c r="J112" s="22">
        <f t="shared" si="2"/>
        <v>400</v>
      </c>
    </row>
    <row r="113" spans="1:10" ht="15">
      <c r="A113" s="76" t="s">
        <v>126</v>
      </c>
      <c r="B113" s="19" t="s">
        <v>196</v>
      </c>
      <c r="C113" s="19"/>
      <c r="D113" s="19"/>
      <c r="E113" s="20">
        <v>1014</v>
      </c>
      <c r="F113" s="20">
        <v>5169</v>
      </c>
      <c r="G113" s="14"/>
      <c r="H113" s="22">
        <v>1063</v>
      </c>
      <c r="I113" s="18">
        <v>-403.1</v>
      </c>
      <c r="J113" s="22">
        <f t="shared" si="2"/>
        <v>659.9</v>
      </c>
    </row>
    <row r="114" spans="1:10" ht="15">
      <c r="A114" s="76" t="s">
        <v>127</v>
      </c>
      <c r="B114" s="19" t="s">
        <v>246</v>
      </c>
      <c r="C114" s="13"/>
      <c r="D114" s="14"/>
      <c r="E114" s="20">
        <v>2221</v>
      </c>
      <c r="F114" s="20">
        <v>5213</v>
      </c>
      <c r="G114" s="14"/>
      <c r="H114" s="22">
        <v>22513.8</v>
      </c>
      <c r="I114" s="18">
        <f>250+400</f>
        <v>650</v>
      </c>
      <c r="J114" s="22">
        <f t="shared" si="2"/>
        <v>23163.8</v>
      </c>
    </row>
    <row r="115" spans="1:10" ht="15">
      <c r="A115" s="121" t="s">
        <v>176</v>
      </c>
      <c r="B115" s="115" t="s">
        <v>204</v>
      </c>
      <c r="C115" s="13"/>
      <c r="D115" s="14"/>
      <c r="E115" s="20">
        <v>3113</v>
      </c>
      <c r="F115" s="20">
        <v>5331</v>
      </c>
      <c r="G115" s="20" t="s">
        <v>197</v>
      </c>
      <c r="H115" s="22">
        <v>624</v>
      </c>
      <c r="I115" s="18">
        <v>-14</v>
      </c>
      <c r="J115" s="22">
        <f aca="true" t="shared" si="4" ref="J115:J145">SUM(H115:I115)</f>
        <v>610</v>
      </c>
    </row>
    <row r="116" spans="1:10" ht="15">
      <c r="A116" s="123"/>
      <c r="B116" s="115" t="s">
        <v>205</v>
      </c>
      <c r="C116" s="13"/>
      <c r="D116" s="14"/>
      <c r="E116" s="20">
        <v>3113</v>
      </c>
      <c r="F116" s="20">
        <v>5331</v>
      </c>
      <c r="G116" s="20" t="s">
        <v>197</v>
      </c>
      <c r="H116" s="22">
        <v>365</v>
      </c>
      <c r="I116" s="18">
        <v>-22</v>
      </c>
      <c r="J116" s="22">
        <f t="shared" si="4"/>
        <v>343</v>
      </c>
    </row>
    <row r="117" spans="1:10" ht="15">
      <c r="A117" s="123"/>
      <c r="B117" s="115" t="s">
        <v>206</v>
      </c>
      <c r="C117" s="13"/>
      <c r="D117" s="14"/>
      <c r="E117" s="20">
        <v>3113</v>
      </c>
      <c r="F117" s="20">
        <v>5331</v>
      </c>
      <c r="G117" s="20" t="s">
        <v>198</v>
      </c>
      <c r="H117" s="22">
        <v>1000</v>
      </c>
      <c r="I117" s="18">
        <v>-24</v>
      </c>
      <c r="J117" s="22">
        <f t="shared" si="4"/>
        <v>976</v>
      </c>
    </row>
    <row r="118" spans="1:10" ht="15">
      <c r="A118" s="123"/>
      <c r="B118" s="115" t="s">
        <v>207</v>
      </c>
      <c r="C118" s="13"/>
      <c r="D118" s="14"/>
      <c r="E118" s="20">
        <v>3113</v>
      </c>
      <c r="F118" s="20">
        <v>5331</v>
      </c>
      <c r="G118" s="20" t="s">
        <v>198</v>
      </c>
      <c r="H118" s="22">
        <v>194</v>
      </c>
      <c r="I118" s="18">
        <v>-8</v>
      </c>
      <c r="J118" s="22">
        <f t="shared" si="4"/>
        <v>186</v>
      </c>
    </row>
    <row r="119" spans="1:10" ht="15">
      <c r="A119" s="123"/>
      <c r="B119" s="115" t="s">
        <v>208</v>
      </c>
      <c r="C119" s="13"/>
      <c r="D119" s="14"/>
      <c r="E119" s="20">
        <v>3113</v>
      </c>
      <c r="F119" s="20">
        <v>5331</v>
      </c>
      <c r="G119" s="20" t="s">
        <v>52</v>
      </c>
      <c r="H119" s="22">
        <v>1019</v>
      </c>
      <c r="I119" s="18">
        <v>-2</v>
      </c>
      <c r="J119" s="22">
        <f t="shared" si="4"/>
        <v>1017</v>
      </c>
    </row>
    <row r="120" spans="1:10" ht="15">
      <c r="A120" s="123"/>
      <c r="B120" s="115" t="s">
        <v>209</v>
      </c>
      <c r="C120" s="13"/>
      <c r="D120" s="14"/>
      <c r="E120" s="20">
        <v>3113</v>
      </c>
      <c r="F120" s="20">
        <v>5331</v>
      </c>
      <c r="G120" s="20" t="s">
        <v>52</v>
      </c>
      <c r="H120" s="22">
        <v>259</v>
      </c>
      <c r="I120" s="18">
        <v>-2</v>
      </c>
      <c r="J120" s="22">
        <f t="shared" si="4"/>
        <v>257</v>
      </c>
    </row>
    <row r="121" spans="1:10" ht="15">
      <c r="A121" s="123"/>
      <c r="B121" s="115" t="s">
        <v>210</v>
      </c>
      <c r="C121" s="13"/>
      <c r="D121" s="14"/>
      <c r="E121" s="20">
        <v>3111</v>
      </c>
      <c r="F121" s="20">
        <v>5331</v>
      </c>
      <c r="G121" s="20" t="s">
        <v>199</v>
      </c>
      <c r="H121" s="22">
        <v>870</v>
      </c>
      <c r="I121" s="18">
        <v>-5</v>
      </c>
      <c r="J121" s="22">
        <f t="shared" si="4"/>
        <v>865</v>
      </c>
    </row>
    <row r="122" spans="1:10" ht="15">
      <c r="A122" s="123"/>
      <c r="B122" s="115" t="s">
        <v>211</v>
      </c>
      <c r="C122" s="13"/>
      <c r="D122" s="14"/>
      <c r="E122" s="20">
        <v>3111</v>
      </c>
      <c r="F122" s="20">
        <v>5331</v>
      </c>
      <c r="G122" s="20" t="s">
        <v>199</v>
      </c>
      <c r="H122" s="22">
        <v>190</v>
      </c>
      <c r="I122" s="18">
        <v>21</v>
      </c>
      <c r="J122" s="22">
        <f t="shared" si="4"/>
        <v>211</v>
      </c>
    </row>
    <row r="123" spans="1:10" ht="15">
      <c r="A123" s="123"/>
      <c r="B123" s="115" t="s">
        <v>212</v>
      </c>
      <c r="C123" s="13"/>
      <c r="D123" s="14"/>
      <c r="E123" s="20">
        <v>3421</v>
      </c>
      <c r="F123" s="20">
        <v>5331</v>
      </c>
      <c r="G123" s="77" t="s">
        <v>53</v>
      </c>
      <c r="H123" s="22">
        <v>235</v>
      </c>
      <c r="I123" s="18">
        <v>88</v>
      </c>
      <c r="J123" s="22">
        <f t="shared" si="4"/>
        <v>323</v>
      </c>
    </row>
    <row r="124" spans="1:10" ht="15">
      <c r="A124" s="123"/>
      <c r="B124" s="114" t="s">
        <v>213</v>
      </c>
      <c r="C124" s="13"/>
      <c r="D124" s="14"/>
      <c r="E124" s="20">
        <v>4350</v>
      </c>
      <c r="F124" s="20">
        <v>5331</v>
      </c>
      <c r="G124" s="20" t="s">
        <v>200</v>
      </c>
      <c r="H124" s="22">
        <v>1098</v>
      </c>
      <c r="I124" s="18">
        <v>47</v>
      </c>
      <c r="J124" s="22">
        <f t="shared" si="4"/>
        <v>1145</v>
      </c>
    </row>
    <row r="125" spans="1:10" ht="15">
      <c r="A125" s="123"/>
      <c r="B125" s="114" t="s">
        <v>214</v>
      </c>
      <c r="C125" s="13"/>
      <c r="D125" s="14"/>
      <c r="E125" s="20">
        <v>4359</v>
      </c>
      <c r="F125" s="20">
        <v>5331</v>
      </c>
      <c r="G125" s="20" t="s">
        <v>201</v>
      </c>
      <c r="H125" s="22">
        <v>33</v>
      </c>
      <c r="I125" s="18">
        <v>2</v>
      </c>
      <c r="J125" s="22">
        <f t="shared" si="4"/>
        <v>35</v>
      </c>
    </row>
    <row r="126" spans="1:10" ht="15">
      <c r="A126" s="123"/>
      <c r="B126" s="114" t="s">
        <v>215</v>
      </c>
      <c r="C126" s="13"/>
      <c r="D126" s="14"/>
      <c r="E126" s="20">
        <v>4350</v>
      </c>
      <c r="F126" s="20">
        <v>5331</v>
      </c>
      <c r="G126" s="20" t="s">
        <v>202</v>
      </c>
      <c r="H126" s="22">
        <v>1197</v>
      </c>
      <c r="I126" s="18">
        <v>14</v>
      </c>
      <c r="J126" s="22">
        <f t="shared" si="4"/>
        <v>1211</v>
      </c>
    </row>
    <row r="127" spans="1:10" ht="15">
      <c r="A127" s="122"/>
      <c r="B127" s="114" t="s">
        <v>216</v>
      </c>
      <c r="C127" s="13"/>
      <c r="D127" s="14"/>
      <c r="E127" s="20">
        <v>4357</v>
      </c>
      <c r="F127" s="20">
        <v>5331</v>
      </c>
      <c r="G127" s="20" t="s">
        <v>203</v>
      </c>
      <c r="H127" s="22">
        <v>527</v>
      </c>
      <c r="I127" s="18">
        <v>5</v>
      </c>
      <c r="J127" s="22">
        <f t="shared" si="4"/>
        <v>532</v>
      </c>
    </row>
    <row r="128" spans="1:10" ht="15">
      <c r="A128" s="121" t="s">
        <v>177</v>
      </c>
      <c r="B128" s="19" t="s">
        <v>221</v>
      </c>
      <c r="C128" s="13"/>
      <c r="D128" s="14"/>
      <c r="E128" s="20">
        <v>5279</v>
      </c>
      <c r="F128" s="20">
        <v>5169</v>
      </c>
      <c r="G128" s="14"/>
      <c r="H128" s="22">
        <v>110</v>
      </c>
      <c r="I128" s="18">
        <v>-15</v>
      </c>
      <c r="J128" s="22">
        <f t="shared" si="4"/>
        <v>95</v>
      </c>
    </row>
    <row r="129" spans="1:10" ht="15">
      <c r="A129" s="123"/>
      <c r="B129" s="19" t="s">
        <v>217</v>
      </c>
      <c r="C129" s="13"/>
      <c r="D129" s="14"/>
      <c r="E129" s="20">
        <v>5512</v>
      </c>
      <c r="F129" s="20">
        <v>5019</v>
      </c>
      <c r="G129" s="14" t="s">
        <v>218</v>
      </c>
      <c r="H129" s="22">
        <v>20</v>
      </c>
      <c r="I129" s="18">
        <v>15</v>
      </c>
      <c r="J129" s="22">
        <f t="shared" si="4"/>
        <v>35</v>
      </c>
    </row>
    <row r="130" spans="1:10" ht="15">
      <c r="A130" s="123"/>
      <c r="B130" s="19" t="s">
        <v>222</v>
      </c>
      <c r="C130" s="13"/>
      <c r="D130" s="14"/>
      <c r="E130" s="20">
        <v>5279</v>
      </c>
      <c r="F130" s="20">
        <v>5169</v>
      </c>
      <c r="G130" s="14"/>
      <c r="H130" s="22">
        <v>95</v>
      </c>
      <c r="I130" s="18">
        <v>-20</v>
      </c>
      <c r="J130" s="22">
        <f t="shared" si="4"/>
        <v>75</v>
      </c>
    </row>
    <row r="131" spans="1:10" ht="15">
      <c r="A131" s="123"/>
      <c r="B131" s="19" t="s">
        <v>223</v>
      </c>
      <c r="C131" s="19"/>
      <c r="D131" s="19"/>
      <c r="E131" s="20">
        <v>5212</v>
      </c>
      <c r="F131" s="20">
        <v>5169</v>
      </c>
      <c r="G131" s="20"/>
      <c r="H131" s="22">
        <v>124</v>
      </c>
      <c r="I131" s="18">
        <v>-4</v>
      </c>
      <c r="J131" s="22">
        <f t="shared" si="4"/>
        <v>120</v>
      </c>
    </row>
    <row r="132" spans="1:10" ht="15">
      <c r="A132" s="123"/>
      <c r="B132" s="19" t="s">
        <v>224</v>
      </c>
      <c r="C132" s="13"/>
      <c r="D132" s="14"/>
      <c r="E132" s="20">
        <v>5512</v>
      </c>
      <c r="F132" s="20">
        <v>5137</v>
      </c>
      <c r="G132" s="14" t="s">
        <v>218</v>
      </c>
      <c r="H132" s="22">
        <v>64</v>
      </c>
      <c r="I132" s="18">
        <v>4</v>
      </c>
      <c r="J132" s="22">
        <f t="shared" si="4"/>
        <v>68</v>
      </c>
    </row>
    <row r="133" spans="1:10" ht="15">
      <c r="A133" s="123"/>
      <c r="B133" s="19" t="s">
        <v>223</v>
      </c>
      <c r="C133" s="13"/>
      <c r="D133" s="14"/>
      <c r="E133" s="20">
        <v>5212</v>
      </c>
      <c r="F133" s="20">
        <v>5169</v>
      </c>
      <c r="G133" s="14"/>
      <c r="H133" s="22">
        <v>120</v>
      </c>
      <c r="I133" s="18">
        <v>-2</v>
      </c>
      <c r="J133" s="22">
        <f t="shared" si="4"/>
        <v>118</v>
      </c>
    </row>
    <row r="134" spans="1:10" ht="15">
      <c r="A134" s="123"/>
      <c r="B134" s="19" t="s">
        <v>225</v>
      </c>
      <c r="C134" s="13"/>
      <c r="D134" s="14"/>
      <c r="E134" s="20">
        <v>5512</v>
      </c>
      <c r="F134" s="20">
        <v>5162</v>
      </c>
      <c r="G134" s="14" t="s">
        <v>218</v>
      </c>
      <c r="H134" s="22">
        <v>6</v>
      </c>
      <c r="I134" s="18">
        <v>2</v>
      </c>
      <c r="J134" s="22">
        <f t="shared" si="4"/>
        <v>8</v>
      </c>
    </row>
    <row r="135" spans="1:10" ht="15">
      <c r="A135" s="123"/>
      <c r="B135" s="19" t="s">
        <v>226</v>
      </c>
      <c r="C135" s="13"/>
      <c r="D135" s="14"/>
      <c r="E135" s="20">
        <v>5512</v>
      </c>
      <c r="F135" s="20">
        <v>5132</v>
      </c>
      <c r="G135" s="14" t="s">
        <v>42</v>
      </c>
      <c r="H135" s="22">
        <v>20</v>
      </c>
      <c r="I135" s="18">
        <v>-10</v>
      </c>
      <c r="J135" s="22">
        <f t="shared" si="4"/>
        <v>10</v>
      </c>
    </row>
    <row r="136" spans="1:10" ht="15">
      <c r="A136" s="123"/>
      <c r="B136" s="19" t="s">
        <v>226</v>
      </c>
      <c r="C136" s="13"/>
      <c r="D136" s="14"/>
      <c r="E136" s="20">
        <v>5512</v>
      </c>
      <c r="F136" s="20">
        <v>5134</v>
      </c>
      <c r="G136" s="14" t="s">
        <v>42</v>
      </c>
      <c r="H136" s="22">
        <v>10</v>
      </c>
      <c r="I136" s="18">
        <v>-5</v>
      </c>
      <c r="J136" s="22">
        <f t="shared" si="4"/>
        <v>5</v>
      </c>
    </row>
    <row r="137" spans="1:10" ht="15">
      <c r="A137" s="122"/>
      <c r="B137" s="19" t="s">
        <v>227</v>
      </c>
      <c r="C137" s="13"/>
      <c r="D137" s="14"/>
      <c r="E137" s="20">
        <v>5512</v>
      </c>
      <c r="F137" s="20">
        <v>5019</v>
      </c>
      <c r="G137" s="14" t="s">
        <v>42</v>
      </c>
      <c r="H137" s="22">
        <v>10</v>
      </c>
      <c r="I137" s="18">
        <v>15</v>
      </c>
      <c r="J137" s="22">
        <f t="shared" si="4"/>
        <v>25</v>
      </c>
    </row>
    <row r="138" spans="1:10" ht="15">
      <c r="A138" s="121" t="s">
        <v>263</v>
      </c>
      <c r="B138" s="19" t="s">
        <v>232</v>
      </c>
      <c r="C138" s="13"/>
      <c r="D138" s="14"/>
      <c r="E138" s="20">
        <v>5311</v>
      </c>
      <c r="F138" s="20">
        <v>5192</v>
      </c>
      <c r="G138" s="14" t="s">
        <v>233</v>
      </c>
      <c r="H138" s="22">
        <v>143.46</v>
      </c>
      <c r="I138" s="18">
        <v>-36</v>
      </c>
      <c r="J138" s="22">
        <f t="shared" si="4"/>
        <v>107.46000000000001</v>
      </c>
    </row>
    <row r="139" spans="1:10" ht="15">
      <c r="A139" s="123"/>
      <c r="B139" s="19" t="s">
        <v>231</v>
      </c>
      <c r="C139" s="13"/>
      <c r="D139" s="14"/>
      <c r="E139" s="20">
        <v>5311</v>
      </c>
      <c r="F139" s="20">
        <v>5031</v>
      </c>
      <c r="G139" s="14" t="s">
        <v>233</v>
      </c>
      <c r="H139" s="22">
        <v>2317</v>
      </c>
      <c r="I139" s="18">
        <v>-42</v>
      </c>
      <c r="J139" s="22">
        <f t="shared" si="4"/>
        <v>2275</v>
      </c>
    </row>
    <row r="140" spans="1:10" ht="15">
      <c r="A140" s="123"/>
      <c r="B140" s="19" t="s">
        <v>230</v>
      </c>
      <c r="C140" s="13"/>
      <c r="D140" s="14"/>
      <c r="E140" s="20">
        <v>5311</v>
      </c>
      <c r="F140" s="20">
        <v>5032</v>
      </c>
      <c r="G140" s="14" t="s">
        <v>233</v>
      </c>
      <c r="H140" s="22">
        <v>830</v>
      </c>
      <c r="I140" s="18">
        <v>-15</v>
      </c>
      <c r="J140" s="22">
        <f t="shared" si="4"/>
        <v>815</v>
      </c>
    </row>
    <row r="141" spans="1:10" ht="15">
      <c r="A141" s="122"/>
      <c r="B141" s="19" t="s">
        <v>229</v>
      </c>
      <c r="C141" s="13"/>
      <c r="D141" s="14"/>
      <c r="E141" s="20">
        <v>5311</v>
      </c>
      <c r="F141" s="20">
        <v>5011</v>
      </c>
      <c r="G141" s="14" t="s">
        <v>233</v>
      </c>
      <c r="H141" s="22">
        <v>9360</v>
      </c>
      <c r="I141" s="18">
        <v>93</v>
      </c>
      <c r="J141" s="22">
        <f t="shared" si="4"/>
        <v>9453</v>
      </c>
    </row>
    <row r="142" spans="1:10" ht="15">
      <c r="A142" s="116" t="s">
        <v>264</v>
      </c>
      <c r="B142" s="19" t="s">
        <v>238</v>
      </c>
      <c r="C142" s="20"/>
      <c r="D142" s="20"/>
      <c r="E142" s="20">
        <v>6171</v>
      </c>
      <c r="F142" s="20">
        <v>5137</v>
      </c>
      <c r="G142" s="20">
        <v>9347</v>
      </c>
      <c r="H142" s="19">
        <v>771.86</v>
      </c>
      <c r="I142" s="18">
        <v>81.5</v>
      </c>
      <c r="J142" s="19">
        <f t="shared" si="4"/>
        <v>853.36</v>
      </c>
    </row>
    <row r="143" spans="1:10" ht="15">
      <c r="A143" s="121" t="s">
        <v>265</v>
      </c>
      <c r="B143" s="19" t="s">
        <v>243</v>
      </c>
      <c r="C143" s="13"/>
      <c r="D143" s="14"/>
      <c r="E143" s="20">
        <v>6171</v>
      </c>
      <c r="F143" s="20">
        <v>5136</v>
      </c>
      <c r="G143" s="14"/>
      <c r="H143" s="22">
        <v>190</v>
      </c>
      <c r="I143" s="18">
        <v>-10</v>
      </c>
      <c r="J143" s="22">
        <f t="shared" si="4"/>
        <v>180</v>
      </c>
    </row>
    <row r="144" spans="1:10" ht="15">
      <c r="A144" s="122"/>
      <c r="B144" s="19" t="s">
        <v>240</v>
      </c>
      <c r="C144" s="13"/>
      <c r="D144" s="14"/>
      <c r="E144" s="20">
        <v>6171</v>
      </c>
      <c r="F144" s="20">
        <v>5167</v>
      </c>
      <c r="G144" s="19"/>
      <c r="H144" s="22">
        <v>885</v>
      </c>
      <c r="I144" s="18">
        <v>10</v>
      </c>
      <c r="J144" s="22">
        <f t="shared" si="4"/>
        <v>895</v>
      </c>
    </row>
    <row r="145" spans="1:10" ht="15">
      <c r="A145" s="118" t="s">
        <v>266</v>
      </c>
      <c r="B145" s="96" t="s">
        <v>241</v>
      </c>
      <c r="C145" s="97" t="s">
        <v>174</v>
      </c>
      <c r="D145" s="98"/>
      <c r="E145" s="99">
        <v>3419</v>
      </c>
      <c r="F145" s="99">
        <v>5169</v>
      </c>
      <c r="G145" s="99">
        <v>3261</v>
      </c>
      <c r="H145" s="100">
        <v>0</v>
      </c>
      <c r="I145" s="101">
        <v>196.2</v>
      </c>
      <c r="J145" s="100">
        <f t="shared" si="4"/>
        <v>196.2</v>
      </c>
    </row>
    <row r="146" spans="1:10" ht="15">
      <c r="A146" s="30"/>
      <c r="B146" s="47"/>
      <c r="C146" s="78"/>
      <c r="D146" s="78"/>
      <c r="E146" s="138" t="s">
        <v>21</v>
      </c>
      <c r="F146" s="139"/>
      <c r="G146" s="140"/>
      <c r="H146" s="79">
        <f>SUM(H69:H145)</f>
        <v>172764.94999999998</v>
      </c>
      <c r="I146" s="79">
        <f>SUM(I69:I145)</f>
        <v>863.5899999999999</v>
      </c>
      <c r="J146" s="79">
        <f>SUM(J69:J145)</f>
        <v>173628.53999999998</v>
      </c>
    </row>
    <row r="147" spans="1:10" ht="15">
      <c r="A147" s="45" t="s">
        <v>22</v>
      </c>
      <c r="B147" s="35"/>
      <c r="C147" s="36"/>
      <c r="D147" s="36"/>
      <c r="E147" s="37"/>
      <c r="F147" s="35"/>
      <c r="G147" s="35"/>
      <c r="H147" s="38"/>
      <c r="I147" s="38"/>
      <c r="J147" s="46"/>
    </row>
    <row r="148" spans="1:10" s="26" customFormat="1" ht="15">
      <c r="A148" s="76" t="s">
        <v>13</v>
      </c>
      <c r="B148" s="40" t="s">
        <v>120</v>
      </c>
      <c r="C148" s="13"/>
      <c r="D148" s="14"/>
      <c r="E148" s="11">
        <v>2221</v>
      </c>
      <c r="F148" s="11">
        <v>6121</v>
      </c>
      <c r="G148" s="14" t="s">
        <v>119</v>
      </c>
      <c r="H148" s="22">
        <v>12000</v>
      </c>
      <c r="I148" s="16">
        <v>128.01</v>
      </c>
      <c r="J148" s="22">
        <f>H148+I148</f>
        <v>12128.01</v>
      </c>
    </row>
    <row r="149" spans="1:10" s="26" customFormat="1" ht="15">
      <c r="A149" s="76" t="s">
        <v>14</v>
      </c>
      <c r="B149" s="19" t="s">
        <v>155</v>
      </c>
      <c r="C149" s="20"/>
      <c r="D149" s="20"/>
      <c r="E149" s="20">
        <v>6171</v>
      </c>
      <c r="F149" s="20">
        <v>6123</v>
      </c>
      <c r="G149" s="77"/>
      <c r="H149" s="43">
        <v>929</v>
      </c>
      <c r="I149" s="44">
        <v>-330</v>
      </c>
      <c r="J149" s="22">
        <f>H149+I149</f>
        <v>599</v>
      </c>
    </row>
    <row r="150" spans="1:10" s="26" customFormat="1" ht="15">
      <c r="A150" s="124" t="s">
        <v>15</v>
      </c>
      <c r="B150" s="12" t="s">
        <v>156</v>
      </c>
      <c r="C150" s="13"/>
      <c r="D150" s="11"/>
      <c r="E150" s="11">
        <v>3612</v>
      </c>
      <c r="F150" s="11">
        <v>6121</v>
      </c>
      <c r="G150" s="11">
        <v>8245</v>
      </c>
      <c r="H150" s="17">
        <v>900</v>
      </c>
      <c r="I150" s="41">
        <v>-36</v>
      </c>
      <c r="J150" s="22">
        <f>H150+I150</f>
        <v>864</v>
      </c>
    </row>
    <row r="151" spans="1:10" s="26" customFormat="1" ht="15">
      <c r="A151" s="124"/>
      <c r="B151" s="12" t="s">
        <v>157</v>
      </c>
      <c r="C151" s="13"/>
      <c r="D151" s="11"/>
      <c r="E151" s="11">
        <v>4339</v>
      </c>
      <c r="F151" s="11">
        <v>6121</v>
      </c>
      <c r="G151" s="80">
        <v>6284</v>
      </c>
      <c r="H151" s="82">
        <v>100</v>
      </c>
      <c r="I151" s="83">
        <v>-82</v>
      </c>
      <c r="J151" s="22">
        <f aca="true" t="shared" si="5" ref="J151:J163">H151+I151</f>
        <v>18</v>
      </c>
    </row>
    <row r="152" spans="1:10" s="26" customFormat="1" ht="15">
      <c r="A152" s="124"/>
      <c r="B152" s="12" t="s">
        <v>158</v>
      </c>
      <c r="C152" s="13"/>
      <c r="D152" s="11"/>
      <c r="E152" s="11">
        <v>3612</v>
      </c>
      <c r="F152" s="11">
        <v>6121</v>
      </c>
      <c r="G152" s="80">
        <v>7253</v>
      </c>
      <c r="H152" s="82">
        <v>1500</v>
      </c>
      <c r="I152" s="83">
        <v>58</v>
      </c>
      <c r="J152" s="22">
        <f t="shared" si="5"/>
        <v>1558</v>
      </c>
    </row>
    <row r="153" spans="1:10" s="26" customFormat="1" ht="15">
      <c r="A153" s="124"/>
      <c r="B153" s="12" t="s">
        <v>159</v>
      </c>
      <c r="C153" s="13"/>
      <c r="D153" s="11"/>
      <c r="E153" s="11">
        <v>3632</v>
      </c>
      <c r="F153" s="11">
        <v>6121</v>
      </c>
      <c r="G153" s="80">
        <v>9306</v>
      </c>
      <c r="H153" s="82">
        <v>130</v>
      </c>
      <c r="I153" s="83">
        <v>30</v>
      </c>
      <c r="J153" s="22">
        <f t="shared" si="5"/>
        <v>160</v>
      </c>
    </row>
    <row r="154" spans="1:10" s="26" customFormat="1" ht="15">
      <c r="A154" s="124"/>
      <c r="B154" s="12" t="s">
        <v>160</v>
      </c>
      <c r="C154" s="13"/>
      <c r="D154" s="11"/>
      <c r="E154" s="11">
        <v>2212</v>
      </c>
      <c r="F154" s="11">
        <v>6121</v>
      </c>
      <c r="G154" s="80">
        <v>8230</v>
      </c>
      <c r="H154" s="82">
        <v>259</v>
      </c>
      <c r="I154" s="83">
        <v>23</v>
      </c>
      <c r="J154" s="22">
        <f t="shared" si="5"/>
        <v>282</v>
      </c>
    </row>
    <row r="155" spans="1:10" s="26" customFormat="1" ht="15">
      <c r="A155" s="124"/>
      <c r="B155" s="12" t="s">
        <v>161</v>
      </c>
      <c r="C155" s="13"/>
      <c r="D155" s="11"/>
      <c r="E155" s="11">
        <v>3611</v>
      </c>
      <c r="F155" s="11">
        <v>6121</v>
      </c>
      <c r="G155" s="80">
        <v>2151</v>
      </c>
      <c r="H155" s="82">
        <v>438</v>
      </c>
      <c r="I155" s="83">
        <v>7</v>
      </c>
      <c r="J155" s="22">
        <f t="shared" si="5"/>
        <v>445</v>
      </c>
    </row>
    <row r="156" spans="1:10" s="26" customFormat="1" ht="15">
      <c r="A156" s="124"/>
      <c r="B156" s="40" t="s">
        <v>171</v>
      </c>
      <c r="C156" s="13"/>
      <c r="D156" s="11"/>
      <c r="E156" s="11">
        <v>3113</v>
      </c>
      <c r="F156" s="11">
        <v>6121</v>
      </c>
      <c r="G156" s="80">
        <v>8263</v>
      </c>
      <c r="H156" s="82">
        <v>179.7</v>
      </c>
      <c r="I156" s="83">
        <v>43</v>
      </c>
      <c r="J156" s="22">
        <f t="shared" si="5"/>
        <v>222.7</v>
      </c>
    </row>
    <row r="157" spans="1:10" s="26" customFormat="1" ht="15">
      <c r="A157" s="124"/>
      <c r="B157" s="12" t="s">
        <v>166</v>
      </c>
      <c r="C157" s="13"/>
      <c r="D157" s="11"/>
      <c r="E157" s="11">
        <v>2212</v>
      </c>
      <c r="F157" s="11">
        <v>6121</v>
      </c>
      <c r="G157" s="80">
        <v>8241</v>
      </c>
      <c r="H157" s="82">
        <v>1400</v>
      </c>
      <c r="I157" s="83">
        <v>-470</v>
      </c>
      <c r="J157" s="22">
        <f t="shared" si="5"/>
        <v>930</v>
      </c>
    </row>
    <row r="158" spans="1:10" s="26" customFormat="1" ht="15">
      <c r="A158" s="124"/>
      <c r="B158" s="12" t="s">
        <v>165</v>
      </c>
      <c r="C158" s="13"/>
      <c r="D158" s="11"/>
      <c r="E158" s="11">
        <v>2221</v>
      </c>
      <c r="F158" s="11">
        <v>6121</v>
      </c>
      <c r="G158" s="80">
        <v>9302</v>
      </c>
      <c r="H158" s="82">
        <v>300</v>
      </c>
      <c r="I158" s="83">
        <v>170</v>
      </c>
      <c r="J158" s="22">
        <f t="shared" si="5"/>
        <v>470</v>
      </c>
    </row>
    <row r="159" spans="1:10" s="26" customFormat="1" ht="15">
      <c r="A159" s="124"/>
      <c r="B159" s="12" t="s">
        <v>164</v>
      </c>
      <c r="C159" s="13"/>
      <c r="D159" s="11"/>
      <c r="E159" s="11">
        <v>5311</v>
      </c>
      <c r="F159" s="11">
        <v>6121</v>
      </c>
      <c r="G159" s="80">
        <v>9319</v>
      </c>
      <c r="H159" s="82">
        <v>12320</v>
      </c>
      <c r="I159" s="83">
        <v>300</v>
      </c>
      <c r="J159" s="22">
        <f t="shared" si="5"/>
        <v>12620</v>
      </c>
    </row>
    <row r="160" spans="1:10" s="26" customFormat="1" ht="15">
      <c r="A160" s="124"/>
      <c r="B160" s="12" t="s">
        <v>167</v>
      </c>
      <c r="C160" s="13"/>
      <c r="D160" s="11"/>
      <c r="E160" s="11">
        <v>3412</v>
      </c>
      <c r="F160" s="11">
        <v>6122</v>
      </c>
      <c r="G160" s="80">
        <v>6202</v>
      </c>
      <c r="H160" s="82">
        <v>32</v>
      </c>
      <c r="I160" s="83">
        <v>-24</v>
      </c>
      <c r="J160" s="22">
        <f t="shared" si="5"/>
        <v>8</v>
      </c>
    </row>
    <row r="161" spans="1:10" s="26" customFormat="1" ht="15">
      <c r="A161" s="124"/>
      <c r="B161" s="12" t="s">
        <v>172</v>
      </c>
      <c r="C161" s="13"/>
      <c r="D161" s="11"/>
      <c r="E161" s="11">
        <v>3412</v>
      </c>
      <c r="F161" s="11">
        <v>6121</v>
      </c>
      <c r="G161" s="80">
        <v>6202</v>
      </c>
      <c r="H161" s="82">
        <v>106.68</v>
      </c>
      <c r="I161" s="83">
        <v>24</v>
      </c>
      <c r="J161" s="22">
        <f t="shared" si="5"/>
        <v>130.68</v>
      </c>
    </row>
    <row r="162" spans="1:10" s="26" customFormat="1" ht="15">
      <c r="A162" s="124"/>
      <c r="B162" s="12" t="s">
        <v>170</v>
      </c>
      <c r="C162" s="13"/>
      <c r="D162" s="11"/>
      <c r="E162" s="11">
        <v>3745</v>
      </c>
      <c r="F162" s="11">
        <v>6121</v>
      </c>
      <c r="G162" s="80">
        <v>6217</v>
      </c>
      <c r="H162" s="82">
        <v>4300</v>
      </c>
      <c r="I162" s="83">
        <v>-100</v>
      </c>
      <c r="J162" s="22">
        <f t="shared" si="5"/>
        <v>4200</v>
      </c>
    </row>
    <row r="163" spans="1:10" s="26" customFormat="1" ht="15">
      <c r="A163" s="124"/>
      <c r="B163" s="12" t="s">
        <v>178</v>
      </c>
      <c r="C163" s="13"/>
      <c r="D163" s="11"/>
      <c r="E163" s="11">
        <v>3113</v>
      </c>
      <c r="F163" s="11">
        <v>6122</v>
      </c>
      <c r="G163" s="80">
        <v>8265</v>
      </c>
      <c r="H163" s="82">
        <v>367</v>
      </c>
      <c r="I163" s="83">
        <v>1032</v>
      </c>
      <c r="J163" s="22">
        <f t="shared" si="5"/>
        <v>1399</v>
      </c>
    </row>
    <row r="164" spans="1:10" s="26" customFormat="1" ht="15">
      <c r="A164" s="124"/>
      <c r="B164" s="12" t="s">
        <v>179</v>
      </c>
      <c r="C164" s="13"/>
      <c r="D164" s="11"/>
      <c r="E164" s="11">
        <v>3113</v>
      </c>
      <c r="F164" s="11">
        <v>6121</v>
      </c>
      <c r="G164" s="80">
        <v>7208</v>
      </c>
      <c r="H164" s="82">
        <v>1032.09</v>
      </c>
      <c r="I164" s="83">
        <v>-1032</v>
      </c>
      <c r="J164" s="22">
        <f>H164+I164</f>
        <v>0.08999999999991815</v>
      </c>
    </row>
    <row r="165" spans="1:10" s="26" customFormat="1" ht="15">
      <c r="A165" s="76" t="s">
        <v>35</v>
      </c>
      <c r="B165" s="19" t="s">
        <v>220</v>
      </c>
      <c r="C165" s="13"/>
      <c r="D165" s="14"/>
      <c r="E165" s="20">
        <v>5311</v>
      </c>
      <c r="F165" s="20">
        <v>6121</v>
      </c>
      <c r="G165" s="14" t="s">
        <v>219</v>
      </c>
      <c r="H165" s="22">
        <v>12620</v>
      </c>
      <c r="I165" s="18">
        <v>20</v>
      </c>
      <c r="J165" s="22">
        <f>SUM(H165:I165)</f>
        <v>12640</v>
      </c>
    </row>
    <row r="166" spans="1:10" s="26" customFormat="1" ht="15">
      <c r="A166" s="121" t="s">
        <v>36</v>
      </c>
      <c r="B166" s="19" t="s">
        <v>236</v>
      </c>
      <c r="C166" s="13"/>
      <c r="D166" s="14"/>
      <c r="E166" s="20">
        <v>3612</v>
      </c>
      <c r="F166" s="20">
        <v>6121</v>
      </c>
      <c r="G166" s="14" t="s">
        <v>237</v>
      </c>
      <c r="H166" s="22">
        <v>864</v>
      </c>
      <c r="I166" s="18">
        <v>-14</v>
      </c>
      <c r="J166" s="22">
        <f>SUM(H166:I166)</f>
        <v>850</v>
      </c>
    </row>
    <row r="167" spans="1:10" s="26" customFormat="1" ht="15">
      <c r="A167" s="123"/>
      <c r="B167" s="19" t="s">
        <v>235</v>
      </c>
      <c r="C167" s="20"/>
      <c r="D167" s="20"/>
      <c r="E167" s="20">
        <v>3611</v>
      </c>
      <c r="F167" s="20">
        <v>6121</v>
      </c>
      <c r="G167" s="77" t="s">
        <v>234</v>
      </c>
      <c r="H167" s="43">
        <v>445</v>
      </c>
      <c r="I167" s="44">
        <v>14</v>
      </c>
      <c r="J167" s="22">
        <f>H167+I167</f>
        <v>459</v>
      </c>
    </row>
    <row r="168" spans="1:10" s="26" customFormat="1" ht="15">
      <c r="A168" s="123"/>
      <c r="B168" s="12" t="s">
        <v>239</v>
      </c>
      <c r="C168" s="12"/>
      <c r="D168" s="12"/>
      <c r="E168" s="11">
        <v>2212</v>
      </c>
      <c r="F168" s="11">
        <v>6121</v>
      </c>
      <c r="G168" s="11">
        <v>8241</v>
      </c>
      <c r="H168" s="43">
        <v>930</v>
      </c>
      <c r="I168" s="44">
        <v>-30</v>
      </c>
      <c r="J168" s="22">
        <f>H168+I168</f>
        <v>900</v>
      </c>
    </row>
    <row r="169" spans="1:10" s="26" customFormat="1" ht="15">
      <c r="A169" s="122"/>
      <c r="B169" s="19" t="s">
        <v>238</v>
      </c>
      <c r="C169" s="13"/>
      <c r="D169" s="11"/>
      <c r="E169" s="11">
        <v>6171</v>
      </c>
      <c r="F169" s="11">
        <v>6121</v>
      </c>
      <c r="G169" s="11">
        <v>9347</v>
      </c>
      <c r="H169" s="17">
        <v>2974.2</v>
      </c>
      <c r="I169" s="41">
        <v>-51.5</v>
      </c>
      <c r="J169" s="22">
        <f>H169+I169</f>
        <v>2922.7</v>
      </c>
    </row>
    <row r="170" spans="1:10" s="26" customFormat="1" ht="15">
      <c r="A170" s="76" t="s">
        <v>58</v>
      </c>
      <c r="B170" s="19" t="s">
        <v>242</v>
      </c>
      <c r="C170" s="13"/>
      <c r="D170" s="11"/>
      <c r="E170" s="11">
        <v>3419</v>
      </c>
      <c r="F170" s="11">
        <v>6119</v>
      </c>
      <c r="G170" s="11"/>
      <c r="H170" s="17">
        <v>196.2</v>
      </c>
      <c r="I170" s="41">
        <v>-196.2</v>
      </c>
      <c r="J170" s="22">
        <f>H170+I170</f>
        <v>0</v>
      </c>
    </row>
    <row r="171" spans="1:10" ht="12.75" customHeight="1">
      <c r="A171" s="32"/>
      <c r="B171" s="31"/>
      <c r="C171" s="32"/>
      <c r="D171" s="32"/>
      <c r="E171" s="130" t="s">
        <v>23</v>
      </c>
      <c r="F171" s="130"/>
      <c r="G171" s="130"/>
      <c r="H171" s="70">
        <f>SUM(H148:H170)</f>
        <v>54322.869999999995</v>
      </c>
      <c r="I171" s="70">
        <f>SUM(I148:I170)</f>
        <v>-516.69</v>
      </c>
      <c r="J171" s="70">
        <f>SUM(J148:J170)</f>
        <v>53806.17999999999</v>
      </c>
    </row>
    <row r="172" spans="1:10" ht="12.75" customHeight="1">
      <c r="A172" s="28" t="s">
        <v>37</v>
      </c>
      <c r="B172" s="31"/>
      <c r="C172" s="32"/>
      <c r="D172" s="32"/>
      <c r="E172" s="64"/>
      <c r="F172" s="64"/>
      <c r="G172" s="64"/>
      <c r="H172" s="67"/>
      <c r="I172" s="68"/>
      <c r="J172" s="67"/>
    </row>
    <row r="173" spans="1:10" ht="12.75" customHeight="1">
      <c r="A173" s="111" t="s">
        <v>13</v>
      </c>
      <c r="B173" s="71"/>
      <c r="C173" s="72"/>
      <c r="D173" s="72"/>
      <c r="E173" s="73"/>
      <c r="F173" s="75"/>
      <c r="G173" s="73"/>
      <c r="H173" s="74">
        <v>0</v>
      </c>
      <c r="I173" s="69">
        <v>0</v>
      </c>
      <c r="J173" s="22">
        <f>H173+I173</f>
        <v>0</v>
      </c>
    </row>
    <row r="174" spans="1:10" ht="12.75" customHeight="1">
      <c r="A174" s="32"/>
      <c r="B174" s="31"/>
      <c r="C174" s="32"/>
      <c r="D174" s="32"/>
      <c r="E174" s="131" t="s">
        <v>38</v>
      </c>
      <c r="F174" s="132"/>
      <c r="G174" s="133"/>
      <c r="H174" s="65"/>
      <c r="I174" s="69">
        <f>SUM(I173:I173)</f>
        <v>0</v>
      </c>
      <c r="J174" s="29"/>
    </row>
    <row r="175" spans="1:10" ht="13.5" customHeight="1">
      <c r="A175" s="32"/>
      <c r="B175" s="31"/>
      <c r="C175" s="32"/>
      <c r="D175" s="32"/>
      <c r="E175" s="48"/>
      <c r="F175" s="48"/>
      <c r="G175" s="49"/>
      <c r="H175" s="65"/>
      <c r="I175" s="66"/>
      <c r="J175" s="29"/>
    </row>
    <row r="176" spans="2:10" ht="12.75" customHeight="1">
      <c r="B176" s="50" t="s">
        <v>33</v>
      </c>
      <c r="C176" s="36"/>
      <c r="D176" s="36"/>
      <c r="E176" s="134" t="s">
        <v>16</v>
      </c>
      <c r="F176" s="135"/>
      <c r="G176" s="135"/>
      <c r="H176" s="136"/>
      <c r="I176" s="44">
        <f>I64</f>
        <v>-5244.34</v>
      </c>
      <c r="J176" s="44"/>
    </row>
    <row r="177" spans="2:10" ht="12.75" customHeight="1">
      <c r="B177" s="35"/>
      <c r="C177" s="36"/>
      <c r="D177" s="36"/>
      <c r="E177" s="134" t="s">
        <v>24</v>
      </c>
      <c r="F177" s="135"/>
      <c r="G177" s="135"/>
      <c r="H177" s="136"/>
      <c r="I177" s="44">
        <f>I146+I65</f>
        <v>2120.56</v>
      </c>
      <c r="J177" s="19"/>
    </row>
    <row r="178" spans="2:10" ht="12.75" customHeight="1">
      <c r="B178" s="35"/>
      <c r="C178" s="36"/>
      <c r="D178" s="36"/>
      <c r="E178" s="134" t="s">
        <v>25</v>
      </c>
      <c r="F178" s="135"/>
      <c r="G178" s="135"/>
      <c r="H178" s="136"/>
      <c r="I178" s="44">
        <f>I171+I66</f>
        <v>-7364.9</v>
      </c>
      <c r="J178" s="43"/>
    </row>
    <row r="179" spans="2:10" ht="12.75" customHeight="1">
      <c r="B179" s="35"/>
      <c r="C179" s="36"/>
      <c r="D179" s="36"/>
      <c r="E179" s="134" t="s">
        <v>26</v>
      </c>
      <c r="F179" s="135"/>
      <c r="G179" s="135"/>
      <c r="H179" s="136"/>
      <c r="I179" s="44">
        <f>I177+I178</f>
        <v>-5244.34</v>
      </c>
      <c r="J179" s="43"/>
    </row>
    <row r="180" spans="2:10" ht="12.75" customHeight="1">
      <c r="B180" s="35"/>
      <c r="C180" s="36"/>
      <c r="D180" s="36"/>
      <c r="E180" s="127" t="s">
        <v>27</v>
      </c>
      <c r="F180" s="128"/>
      <c r="G180" s="128"/>
      <c r="H180" s="129"/>
      <c r="I180" s="44">
        <f>I176-I179</f>
        <v>0</v>
      </c>
      <c r="J180" s="43"/>
    </row>
    <row r="181" spans="2:10" ht="12.75" customHeight="1">
      <c r="B181" s="35"/>
      <c r="C181" s="36"/>
      <c r="D181" s="36"/>
      <c r="E181" s="127" t="s">
        <v>28</v>
      </c>
      <c r="F181" s="128"/>
      <c r="G181" s="128"/>
      <c r="H181" s="129"/>
      <c r="I181" s="44">
        <f>I174</f>
        <v>0</v>
      </c>
      <c r="J181" s="43"/>
    </row>
    <row r="182" spans="5:10" ht="12.75" customHeight="1">
      <c r="E182" s="58" t="s">
        <v>29</v>
      </c>
      <c r="G182" s="35"/>
      <c r="H182" s="59">
        <v>43761</v>
      </c>
      <c r="J182" s="59">
        <v>43796</v>
      </c>
    </row>
    <row r="183" spans="2:10" ht="12.75" customHeight="1">
      <c r="B183" s="50" t="s">
        <v>34</v>
      </c>
      <c r="C183" s="36"/>
      <c r="D183" s="36"/>
      <c r="E183" s="60" t="s">
        <v>30</v>
      </c>
      <c r="F183" s="51"/>
      <c r="G183" s="52"/>
      <c r="H183" s="61">
        <v>608893.71</v>
      </c>
      <c r="I183" s="44">
        <f>I176</f>
        <v>-5244.34</v>
      </c>
      <c r="J183" s="44">
        <f>H183+I183</f>
        <v>603649.37</v>
      </c>
    </row>
    <row r="184" spans="2:10" ht="12.75" customHeight="1">
      <c r="B184" s="35"/>
      <c r="C184" s="36"/>
      <c r="D184" s="36"/>
      <c r="E184" s="53" t="s">
        <v>24</v>
      </c>
      <c r="F184" s="54"/>
      <c r="G184" s="42"/>
      <c r="H184" s="62">
        <v>388661.58</v>
      </c>
      <c r="I184" s="44">
        <f>I146+I65</f>
        <v>2120.56</v>
      </c>
      <c r="J184" s="43">
        <f>H184+I184</f>
        <v>390782.14</v>
      </c>
    </row>
    <row r="185" spans="2:10" ht="12.75" customHeight="1">
      <c r="B185" s="35"/>
      <c r="C185" s="36"/>
      <c r="D185" s="36"/>
      <c r="E185" s="30" t="s">
        <v>25</v>
      </c>
      <c r="F185" s="35"/>
      <c r="G185" s="55"/>
      <c r="H185" s="62">
        <v>220232.13</v>
      </c>
      <c r="I185" s="44">
        <f>I171+I66</f>
        <v>-7364.9</v>
      </c>
      <c r="J185" s="43">
        <f>H185+I185</f>
        <v>212867.23</v>
      </c>
    </row>
    <row r="186" spans="5:10" ht="12.75" customHeight="1">
      <c r="E186" s="56" t="s">
        <v>31</v>
      </c>
      <c r="F186" s="54"/>
      <c r="G186" s="42"/>
      <c r="H186" s="44">
        <f>H184+H185</f>
        <v>608893.71</v>
      </c>
      <c r="I186" s="44">
        <f>SUM(I184:I185)</f>
        <v>-5244.34</v>
      </c>
      <c r="J186" s="44">
        <f>SUM(J184:J185)</f>
        <v>603649.37</v>
      </c>
    </row>
    <row r="187" spans="2:10" ht="12.75" customHeight="1">
      <c r="B187" s="59" t="s">
        <v>86</v>
      </c>
      <c r="E187" s="30" t="s">
        <v>19</v>
      </c>
      <c r="F187" s="35"/>
      <c r="G187" s="55"/>
      <c r="H187" s="43">
        <f>H183-H186</f>
        <v>0</v>
      </c>
      <c r="I187" s="44">
        <f>I183-I186</f>
        <v>0</v>
      </c>
      <c r="J187" s="43">
        <f>J183-J186</f>
        <v>0</v>
      </c>
    </row>
    <row r="188" spans="5:10" ht="12.75" customHeight="1">
      <c r="E188" s="56" t="s">
        <v>32</v>
      </c>
      <c r="F188" s="54"/>
      <c r="G188" s="42"/>
      <c r="H188" s="63">
        <v>0</v>
      </c>
      <c r="I188" s="44">
        <f>I181</f>
        <v>0</v>
      </c>
      <c r="J188" s="44">
        <f>H188+I188</f>
        <v>0</v>
      </c>
    </row>
    <row r="189" ht="12.75" customHeight="1"/>
    <row r="190" ht="12.75" customHeight="1"/>
  </sheetData>
  <mergeCells count="45">
    <mergeCell ref="B2:B3"/>
    <mergeCell ref="E2:E3"/>
    <mergeCell ref="F2:F3"/>
    <mergeCell ref="G2:G3"/>
    <mergeCell ref="A5:A10"/>
    <mergeCell ref="A11:A12"/>
    <mergeCell ref="E64:G64"/>
    <mergeCell ref="E65:G65"/>
    <mergeCell ref="E66:G66"/>
    <mergeCell ref="A13:A19"/>
    <mergeCell ref="A20:A22"/>
    <mergeCell ref="A23:A25"/>
    <mergeCell ref="A26:A29"/>
    <mergeCell ref="A30:A31"/>
    <mergeCell ref="A32:A34"/>
    <mergeCell ref="A48:A54"/>
    <mergeCell ref="A57:A61"/>
    <mergeCell ref="A62:A63"/>
    <mergeCell ref="A78:A79"/>
    <mergeCell ref="A35:A37"/>
    <mergeCell ref="A38:A39"/>
    <mergeCell ref="A42:A47"/>
    <mergeCell ref="E178:H178"/>
    <mergeCell ref="A107:A112"/>
    <mergeCell ref="A115:A127"/>
    <mergeCell ref="A128:A137"/>
    <mergeCell ref="A138:A141"/>
    <mergeCell ref="E67:G67"/>
    <mergeCell ref="A69:A77"/>
    <mergeCell ref="E177:H177"/>
    <mergeCell ref="A80:A85"/>
    <mergeCell ref="A91:A97"/>
    <mergeCell ref="A98:A102"/>
    <mergeCell ref="A103:A104"/>
    <mergeCell ref="A105:A106"/>
    <mergeCell ref="A143:A144"/>
    <mergeCell ref="A166:A169"/>
    <mergeCell ref="E179:H179"/>
    <mergeCell ref="E180:H180"/>
    <mergeCell ref="E181:H181"/>
    <mergeCell ref="E146:G146"/>
    <mergeCell ref="A150:A164"/>
    <mergeCell ref="E171:G171"/>
    <mergeCell ref="E174:G174"/>
    <mergeCell ref="E176:H176"/>
  </mergeCells>
  <conditionalFormatting sqref="C64:D66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84">
    <cfRule type="expression" priority="22" dxfId="2" stopIfTrue="1">
      <formula>$J184="Z"</formula>
    </cfRule>
    <cfRule type="expression" priority="23" dxfId="1" stopIfTrue="1">
      <formula>$J184="T"</formula>
    </cfRule>
    <cfRule type="expression" priority="24" dxfId="0" stopIfTrue="1">
      <formula>$J184="Y"</formula>
    </cfRule>
  </conditionalFormatting>
  <conditionalFormatting sqref="H185">
    <cfRule type="expression" priority="19" dxfId="2" stopIfTrue="1">
      <formula>$J185="Z"</formula>
    </cfRule>
    <cfRule type="expression" priority="20" dxfId="1" stopIfTrue="1">
      <formula>$J185="T"</formula>
    </cfRule>
    <cfRule type="expression" priority="21" dxfId="0" stopIfTrue="1">
      <formula>$J185="Y"</formula>
    </cfRule>
  </conditionalFormatting>
  <conditionalFormatting sqref="H257">
    <cfRule type="expression" priority="16" dxfId="2" stopIfTrue="1">
      <formula>$J257="Z"</formula>
    </cfRule>
    <cfRule type="expression" priority="17" dxfId="1" stopIfTrue="1">
      <formula>$J257="T"</formula>
    </cfRule>
    <cfRule type="expression" priority="18" dxfId="0" stopIfTrue="1">
      <formula>$J257="Y"</formula>
    </cfRule>
  </conditionalFormatting>
  <conditionalFormatting sqref="H258">
    <cfRule type="expression" priority="13" dxfId="2" stopIfTrue="1">
      <formula>$J258="Z"</formula>
    </cfRule>
    <cfRule type="expression" priority="14" dxfId="1" stopIfTrue="1">
      <formula>$J258="T"</formula>
    </cfRule>
    <cfRule type="expression" priority="15" dxfId="0" stopIfTrue="1">
      <formula>$J258="Y"</formula>
    </cfRule>
  </conditionalFormatting>
  <conditionalFormatting sqref="H259">
    <cfRule type="expression" priority="10" dxfId="2" stopIfTrue="1">
      <formula>$J259="Z"</formula>
    </cfRule>
    <cfRule type="expression" priority="11" dxfId="1" stopIfTrue="1">
      <formula>$J259="T"</formula>
    </cfRule>
    <cfRule type="expression" priority="12" dxfId="0" stopIfTrue="1">
      <formula>$J259="Y"</formula>
    </cfRule>
  </conditionalFormatting>
  <conditionalFormatting sqref="H183">
    <cfRule type="expression" priority="7" dxfId="2" stopIfTrue="1">
      <formula>$J183="Z"</formula>
    </cfRule>
    <cfRule type="expression" priority="8" dxfId="1" stopIfTrue="1">
      <formula>$J183="T"</formula>
    </cfRule>
    <cfRule type="expression" priority="9" dxfId="0" stopIfTrue="1">
      <formula>$J183="Y"</formula>
    </cfRule>
  </conditionalFormatting>
  <conditionalFormatting sqref="H184">
    <cfRule type="expression" priority="4" dxfId="2" stopIfTrue="1">
      <formula>$J184="Z"</formula>
    </cfRule>
    <cfRule type="expression" priority="5" dxfId="1" stopIfTrue="1">
      <formula>$J184="T"</formula>
    </cfRule>
    <cfRule type="expression" priority="6" dxfId="0" stopIfTrue="1">
      <formula>$J184="Y"</formula>
    </cfRule>
  </conditionalFormatting>
  <conditionalFormatting sqref="H185">
    <cfRule type="expression" priority="1" dxfId="2" stopIfTrue="1">
      <formula>$J185="Z"</formula>
    </cfRule>
    <cfRule type="expression" priority="2" dxfId="1" stopIfTrue="1">
      <formula>$J185="T"</formula>
    </cfRule>
    <cfRule type="expression" priority="3" dxfId="0" stopIfTrue="1">
      <formula>$J185="Y"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35433070866141736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2019-11-27T08:32:59Z</cp:lastPrinted>
  <dcterms:created xsi:type="dcterms:W3CDTF">2019-02-01T08:27:03Z</dcterms:created>
  <dcterms:modified xsi:type="dcterms:W3CDTF">2019-12-03T12:05:47Z</dcterms:modified>
  <cp:category/>
  <cp:version/>
  <cp:contentType/>
  <cp:contentStatus/>
</cp:coreProperties>
</file>